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readedComments/threadedComment2.xml" ContentType="application/vnd.ms-excel.threaded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9040" windowHeight="15840" activeTab="1"/>
  </bookViews>
  <sheets>
    <sheet name="PLAN MALIH NABAVKI 2025" sheetId="4" r:id="rId1"/>
    <sheet name="Sheet1" sheetId="5" r:id="rId2"/>
  </sheets>
  <calcPr calcId="19102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8" i="5"/>
  <c r="N88"/>
  <c r="O78" l="1"/>
  <c r="K78"/>
  <c r="J78"/>
  <c r="I78"/>
  <c r="H78"/>
  <c r="G78"/>
  <c r="E78"/>
  <c r="D78"/>
  <c r="L77"/>
  <c r="M77" s="1"/>
  <c r="C77"/>
  <c r="F77" s="1"/>
  <c r="N76"/>
  <c r="L75"/>
  <c r="M75" s="1"/>
  <c r="C75"/>
  <c r="F75" s="1"/>
  <c r="L74"/>
  <c r="M74" s="1"/>
  <c r="C74"/>
  <c r="N73"/>
  <c r="L72"/>
  <c r="M72" s="1"/>
  <c r="C72"/>
  <c r="N71"/>
  <c r="L70"/>
  <c r="M70" s="1"/>
  <c r="C70"/>
  <c r="N68"/>
  <c r="N67"/>
  <c r="L66"/>
  <c r="M66" s="1"/>
  <c r="F66"/>
  <c r="N65"/>
  <c r="N64"/>
  <c r="L63"/>
  <c r="M63" s="1"/>
  <c r="C63"/>
  <c r="F63" s="1"/>
  <c r="N62"/>
  <c r="L61"/>
  <c r="M61" s="1"/>
  <c r="F61"/>
  <c r="N60"/>
  <c r="N59"/>
  <c r="N58"/>
  <c r="L57"/>
  <c r="M57" s="1"/>
  <c r="C57"/>
  <c r="F57" s="1"/>
  <c r="L56"/>
  <c r="M56" s="1"/>
  <c r="C56"/>
  <c r="N55"/>
  <c r="N54"/>
  <c r="N53"/>
  <c r="L53"/>
  <c r="M53" s="1"/>
  <c r="C53"/>
  <c r="N52"/>
  <c r="N51"/>
  <c r="N50"/>
  <c r="N49"/>
  <c r="L48"/>
  <c r="M48" s="1"/>
  <c r="C48"/>
  <c r="L47"/>
  <c r="M47" s="1"/>
  <c r="C47"/>
  <c r="F47" s="1"/>
  <c r="N46"/>
  <c r="N45"/>
  <c r="L44"/>
  <c r="M44" s="1"/>
  <c r="F44"/>
  <c r="N43"/>
  <c r="N42"/>
  <c r="N41"/>
  <c r="L40"/>
  <c r="M40" s="1"/>
  <c r="F40"/>
  <c r="N38"/>
  <c r="L37"/>
  <c r="M37" s="1"/>
  <c r="C37"/>
  <c r="F37" s="1"/>
  <c r="N36"/>
  <c r="N35"/>
  <c r="L34"/>
  <c r="M34" s="1"/>
  <c r="F34"/>
  <c r="N33"/>
  <c r="N32"/>
  <c r="L31"/>
  <c r="M31" s="1"/>
  <c r="C31"/>
  <c r="N30"/>
  <c r="N29"/>
  <c r="N28"/>
  <c r="N27"/>
  <c r="L26"/>
  <c r="M26" s="1"/>
  <c r="C26"/>
  <c r="F26" s="1"/>
  <c r="N25"/>
  <c r="L24"/>
  <c r="F24"/>
  <c r="N23"/>
  <c r="L22"/>
  <c r="M22" s="1"/>
  <c r="C22"/>
  <c r="F22" s="1"/>
  <c r="N21"/>
  <c r="L20"/>
  <c r="M20" s="1"/>
  <c r="F20"/>
  <c r="N18"/>
  <c r="N17"/>
  <c r="N16"/>
  <c r="L15"/>
  <c r="M15" s="1"/>
  <c r="F15"/>
  <c r="N14"/>
  <c r="N13"/>
  <c r="L12"/>
  <c r="M12" s="1"/>
  <c r="F12"/>
  <c r="L11"/>
  <c r="M11" s="1"/>
  <c r="C11"/>
  <c r="C12" i="4"/>
  <c r="L12"/>
  <c r="M12" s="1"/>
  <c r="F13"/>
  <c r="L13"/>
  <c r="L81" s="1"/>
  <c r="M13"/>
  <c r="N14"/>
  <c r="N15"/>
  <c r="F16"/>
  <c r="L16"/>
  <c r="M16"/>
  <c r="N17"/>
  <c r="N81" s="1"/>
  <c r="N18"/>
  <c r="N19"/>
  <c r="F21"/>
  <c r="L21"/>
  <c r="M21"/>
  <c r="N22"/>
  <c r="C24"/>
  <c r="F24" s="1"/>
  <c r="F81" s="1"/>
  <c r="L24"/>
  <c r="M24" s="1"/>
  <c r="N25"/>
  <c r="F26"/>
  <c r="L26"/>
  <c r="M26" s="1"/>
  <c r="N27"/>
  <c r="C28"/>
  <c r="F28"/>
  <c r="L28"/>
  <c r="M28" s="1"/>
  <c r="N29"/>
  <c r="N30"/>
  <c r="N31"/>
  <c r="N32"/>
  <c r="C33"/>
  <c r="L33"/>
  <c r="M33" s="1"/>
  <c r="N34"/>
  <c r="N35"/>
  <c r="F36"/>
  <c r="L36"/>
  <c r="M36" s="1"/>
  <c r="N37"/>
  <c r="N38"/>
  <c r="C39"/>
  <c r="F39"/>
  <c r="L39"/>
  <c r="M39" s="1"/>
  <c r="N40"/>
  <c r="F42"/>
  <c r="L42"/>
  <c r="M42"/>
  <c r="N43"/>
  <c r="N44"/>
  <c r="N45"/>
  <c r="F46"/>
  <c r="L46"/>
  <c r="M46"/>
  <c r="N47"/>
  <c r="N48"/>
  <c r="C50"/>
  <c r="F50" s="1"/>
  <c r="L50"/>
  <c r="M50"/>
  <c r="C51"/>
  <c r="L51"/>
  <c r="M51" s="1"/>
  <c r="N52"/>
  <c r="N53"/>
  <c r="N54"/>
  <c r="N55"/>
  <c r="C56"/>
  <c r="L56"/>
  <c r="M56" s="1"/>
  <c r="N56"/>
  <c r="N57"/>
  <c r="N58"/>
  <c r="C59"/>
  <c r="L59"/>
  <c r="M59" s="1"/>
  <c r="C60"/>
  <c r="F60"/>
  <c r="L60"/>
  <c r="M60" s="1"/>
  <c r="N61"/>
  <c r="N62"/>
  <c r="N63"/>
  <c r="F64"/>
  <c r="L64"/>
  <c r="M64" s="1"/>
  <c r="N65"/>
  <c r="C66"/>
  <c r="F66"/>
  <c r="L66"/>
  <c r="M66"/>
  <c r="N67"/>
  <c r="N68"/>
  <c r="F69"/>
  <c r="L69"/>
  <c r="M69"/>
  <c r="N70"/>
  <c r="N71"/>
  <c r="C73"/>
  <c r="L73"/>
  <c r="M73"/>
  <c r="N74"/>
  <c r="C75"/>
  <c r="L75"/>
  <c r="M75" s="1"/>
  <c r="N76"/>
  <c r="C77"/>
  <c r="L77"/>
  <c r="M77"/>
  <c r="C78"/>
  <c r="F78" s="1"/>
  <c r="L78"/>
  <c r="M78"/>
  <c r="N79"/>
  <c r="C80"/>
  <c r="F80" s="1"/>
  <c r="L80"/>
  <c r="M80" s="1"/>
  <c r="C81"/>
  <c r="D81"/>
  <c r="E81"/>
  <c r="G81"/>
  <c r="H81"/>
  <c r="I81"/>
  <c r="J81"/>
  <c r="K81"/>
  <c r="O81"/>
  <c r="L78" i="5" l="1"/>
  <c r="F78"/>
  <c r="C78"/>
  <c r="N78"/>
  <c r="M24"/>
  <c r="M78" s="1"/>
  <c r="M81" i="4"/>
</calcChain>
</file>

<file path=xl/sharedStrings.xml><?xml version="1.0" encoding="utf-8"?>
<sst xmlns="http://schemas.openxmlformats.org/spreadsheetml/2006/main" count="190" uniqueCount="96">
  <si>
    <t>BUDZET 12 MESECI</t>
  </si>
  <si>
    <t>DOK.ST.</t>
  </si>
  <si>
    <t>NAUKA</t>
  </si>
  <si>
    <t>UKUPNO B.</t>
  </si>
  <si>
    <t>SOPST.SR</t>
  </si>
  <si>
    <t>B</t>
  </si>
  <si>
    <t>S</t>
  </si>
  <si>
    <t>ZAVRSNI RACUN 2021.GOD.</t>
  </si>
  <si>
    <t>JANUAR-MAJ 2022.G.</t>
  </si>
  <si>
    <t>PLAN 2022G.</t>
  </si>
  <si>
    <t>UK.I-V/22</t>
  </si>
  <si>
    <t>UK.PROC.
 2022</t>
  </si>
  <si>
    <t>Економска
 класификација</t>
  </si>
  <si>
    <t>Комуналне услуге</t>
  </si>
  <si>
    <t>Услуге комуникације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</si>
  <si>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</si>
  <si>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</si>
  <si>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</si>
  <si>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</si>
  <si>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</si>
  <si>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</si>
  <si>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</si>
  <si>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Услуге образовања, културе и спорта</t>
  </si>
  <si>
    <t>Остале специјализоване услуге</t>
  </si>
  <si>
    <t>Административни материјал</t>
  </si>
  <si>
    <t>Материјал за образовање и усавршавање запослених</t>
  </si>
  <si>
    <t>Материјал за образовање, културу и спорт</t>
  </si>
  <si>
    <t>Материјал за одржавање хигијене и угоститељства</t>
  </si>
  <si>
    <t>Административна опрема</t>
  </si>
  <si>
    <t>Опрема за образовање, науку, културу и спорт</t>
  </si>
  <si>
    <t>Нематеријална имовина</t>
  </si>
  <si>
    <t>УНИВЕРЗИТЕТ У БЕОГРАДУ</t>
  </si>
  <si>
    <t>ПРАВОСЛАВНИ БОГОСЛОВСКИ ФАКУЛТЕТ</t>
  </si>
  <si>
    <t>ВРСТА РАСХОДА</t>
  </si>
  <si>
    <t>У К У П Н О  (у динарима)</t>
  </si>
  <si>
    <t>Проф. др Зоран Ранковић</t>
  </si>
  <si>
    <t>Број</t>
  </si>
  <si>
    <t>Датум</t>
  </si>
  <si>
    <t>Дератизација</t>
  </si>
  <si>
    <t>Набавка воде за пиће</t>
  </si>
  <si>
    <t>Фиксна телефонија</t>
  </si>
  <si>
    <t>Мобилна телефонија</t>
  </si>
  <si>
    <t>Ангажовање по привр.повр.пословима</t>
  </si>
  <si>
    <t>Одржавање компјутерских софтвера</t>
  </si>
  <si>
    <t>Разни курсеви</t>
  </si>
  <si>
    <t>Израда диплома</t>
  </si>
  <si>
    <t>Штампање</t>
  </si>
  <si>
    <t>Информисање јавности</t>
  </si>
  <si>
    <t>Трошкови коричења</t>
  </si>
  <si>
    <t>Пословни сусрети</t>
  </si>
  <si>
    <t>Послови око одржавања</t>
  </si>
  <si>
    <t>Ручкови</t>
  </si>
  <si>
    <t>Ваннаставне активности студената-спорт</t>
  </si>
  <si>
    <t>Допунски рад наставника и демонстратора</t>
  </si>
  <si>
    <t>Остале услуге образовања</t>
  </si>
  <si>
    <t>Обавезе према Универзитету</t>
  </si>
  <si>
    <t>Текуће поправке и одржавања објеката и опреме</t>
  </si>
  <si>
    <t>Одржавање лифтова</t>
  </si>
  <si>
    <t>Послови безбедности и заштите на раду</t>
  </si>
  <si>
    <t>Одржавање видео надзора</t>
  </si>
  <si>
    <t>Одржавање противпожарног система</t>
  </si>
  <si>
    <t>Одржавање рачунарске опреме</t>
  </si>
  <si>
    <t>Материјал (електро,водоводни,машински)</t>
  </si>
  <si>
    <t>Хартија</t>
  </si>
  <si>
    <t>Тонери</t>
  </si>
  <si>
    <t>Остали административни материјал</t>
  </si>
  <si>
    <t>Стручна литература (Цекос,ИПЦ ,Инг-про)</t>
  </si>
  <si>
    <t>Остали материјал</t>
  </si>
  <si>
    <t>Материјал за одржавање хигијене</t>
  </si>
  <si>
    <t>Угоститељски материјал</t>
  </si>
  <si>
    <t>Намештај, рачунари и сл.</t>
  </si>
  <si>
    <t>Књиге за библиотеку</t>
  </si>
  <si>
    <t>Учила и намештај</t>
  </si>
  <si>
    <t>Укупно са ПДВ</t>
  </si>
  <si>
    <t>Укупно без ПДВ</t>
  </si>
  <si>
    <t>УПРАВНИК ПРАВНЕ СЛУЖБЕ</t>
  </si>
  <si>
    <t xml:space="preserve">           Д Е К А Н</t>
  </si>
  <si>
    <t xml:space="preserve">             ПРЕДЛОГ ПЛАНА НАБАВКИ НА КОЈЕ СЕ  ЗАКОН О ЈАВНИМ </t>
  </si>
  <si>
    <t xml:space="preserve">                    НАБАВКАМА НЕ ПРИМЕЊУЈЕ, У СКЛАДУ СА </t>
  </si>
  <si>
    <t>Одржавање водоводне и канализац.мреже</t>
  </si>
  <si>
    <t>ПТТ трошкови</t>
  </si>
  <si>
    <t>Народна библиотека-ЦИП И СЛ.</t>
  </si>
  <si>
    <t xml:space="preserve">Остале стручне услуге </t>
  </si>
  <si>
    <t>Сервисирање клима уређаја</t>
  </si>
  <si>
    <t xml:space="preserve">          УСВОЈЕНИМ ФИНАНСИЈСКИМ ПЛАНОМ ЗА 2025. ГОДИНУ </t>
  </si>
  <si>
    <t>Наташа Рашић</t>
  </si>
  <si>
    <t>Економска класификација</t>
  </si>
  <si>
    <t>Врста расхода</t>
  </si>
  <si>
    <t>Стручна литература</t>
  </si>
  <si>
    <t>Медицинске услуге</t>
  </si>
  <si>
    <t>Укупно</t>
  </si>
  <si>
    <t>Проф. др Србољуб Убипариповић</t>
  </si>
  <si>
    <t>Измене и допуне</t>
  </si>
  <si>
    <t xml:space="preserve">          ФИНАНСИЈСКИМ ПЛАНОМ ЗА 2025. ГОДИНУ </t>
  </si>
  <si>
    <t xml:space="preserve">           ЈАВНИМ   НАБАВКАМА НЕ ПРИМЕЊУЈЕ, У СКЛАДУ СА УСВОЈЕНИМ</t>
  </si>
  <si>
    <t xml:space="preserve">           ПРЕДЛОГ ИЗМЕНЕ И ДОПУНЕ  ПЛАНА НАБАВКИ НА КОЈЕ СЕ  ЗАКОН О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</si>
</sst>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1" fillId="0" borderId="1" xfId="0" applyNumberFormat="1" applyFont="1" applyBorder="1"/>
    <xf numFmtId="3" fontId="0" fillId="0" borderId="1" xfId="0" applyNumberFormat="1" applyBorder="1"/>
    <xf numFmtId="3" fontId="1" fillId="2" borderId="1" xfId="0" applyNumberFormat="1" applyFont="1" applyFill="1" applyBorder="1"/>
    <xf numFmtId="3" fontId="0" fillId="2" borderId="1" xfId="0" applyNumberFormat="1" applyFill="1" applyBorder="1"/>
    <xf numFmtId="3" fontId="3" fillId="2" borderId="1" xfId="0" applyNumberFormat="1" applyFont="1" applyFill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3" borderId="1" xfId="0" applyNumberFormat="1" applyFont="1" applyFill="1" applyBorder="1"/>
    <xf numFmtId="3" fontId="3" fillId="3" borderId="1" xfId="0" applyNumberFormat="1" applyFont="1" applyFill="1" applyBorder="1"/>
    <xf numFmtId="3" fontId="5" fillId="3" borderId="1" xfId="0" applyNumberFormat="1" applyFont="1" applyFill="1" applyBorder="1"/>
    <xf numFmtId="3" fontId="2" fillId="0" borderId="1" xfId="0" applyNumberFormat="1" applyFont="1" applyBorder="1"/>
    <xf numFmtId="0" fontId="0" fillId="0" borderId="0" xfId="0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3" fontId="2" fillId="2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1" fillId="0" borderId="2" xfId="0" applyNumberFormat="1" applyFont="1" applyBorder="1"/>
    <xf numFmtId="0" fontId="2" fillId="0" borderId="0" xfId="0" applyFont="1" applyBorder="1"/>
    <xf numFmtId="0" fontId="3" fillId="0" borderId="0" xfId="0" applyFont="1" applyBorder="1"/>
    <xf numFmtId="3" fontId="3" fillId="3" borderId="0" xfId="0" applyNumberFormat="1" applyFont="1" applyFill="1" applyBorder="1"/>
    <xf numFmtId="3" fontId="3" fillId="2" borderId="0" xfId="0" applyNumberFormat="1" applyFont="1" applyFill="1" applyBorder="1"/>
    <xf numFmtId="3" fontId="2" fillId="3" borderId="0" xfId="0" applyNumberFormat="1" applyFont="1" applyFill="1" applyBorder="1"/>
    <xf numFmtId="3" fontId="2" fillId="0" borderId="0" xfId="0" applyNumberFormat="1" applyFont="1" applyBorder="1"/>
    <xf numFmtId="3" fontId="3" fillId="0" borderId="0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" dT="2022-06-14T09:31:56.88" personId="{00000000-0000-0000-0000-000000000000}" id="{0DCCC5CE-EFF2-4603-9C0C-9EED0D6CDA27}">
    <text>BELA BOJA-=ZA 2023.G. ISTO KAO 2022.G.</text>
  </threadedComment>
  <threadedComment ref="H10" dT="2022-06-10T11:01:55.88" personId="{00000000-0000-0000-0000-000000000000}" id="{4BF5914D-7D28-410A-8869-40EAE1C97040}">
    <text>BEZ DOKTORSKIH I NAUKE</text>
  </threadedComment>
  <threadedComment ref="J10" dT="2022-06-10T11:22:59.31" personId="{00000000-0000-0000-0000-000000000000}" id="{CF903A4A-CB00-44D6-96ED-A051C3986316}">
    <text>BEZ NAUKE I DOKTORSKIH STUDIJA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0" dT="2022-06-14T09:31:56.88" personId="{00000000-0000-0000-0000-000000000000}" id="{365F7687-4231-46E9-96D3-9C0EB02D2D3C}">
    <text>BELA BOJA-=ZA 2023.G. ISTO KAO 2022.G.</text>
  </threadedComment>
  <threadedComment ref="H10" dT="2022-06-10T11:01:55.88" personId="{00000000-0000-0000-0000-000000000000}" id="{ECE70089-EC95-41D3-8E14-57451A474FA3}">
    <text>BEZ DOKTORSKIH I NAUKE</text>
  </threadedComment>
  <threadedComment ref="J10" dT="2022-06-10T11:22:59.31" personId="{00000000-0000-0000-0000-000000000000}" id="{9BC0079A-4D7A-409A-B252-904F18657C92}">
    <text>BEZ NAUKE I DOKTORSKIH STUDIJA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topLeftCell="A16" workbookViewId="0">
      <selection activeCell="U10" sqref="U10"/>
    </sheetView>
  </sheetViews>
  <sheetFormatPr defaultRowHeight="15"/>
  <cols>
    <col min="1" max="1" width="11.85546875" customWidth="1"/>
    <col min="2" max="2" width="44.7109375" customWidth="1"/>
    <col min="3" max="3" width="18.28515625" hidden="1" customWidth="1"/>
    <col min="4" max="4" width="5.140625" hidden="1" customWidth="1"/>
    <col min="5" max="5" width="4.140625" hidden="1" customWidth="1"/>
    <col min="6" max="6" width="5.42578125" hidden="1" customWidth="1"/>
    <col min="7" max="7" width="17.28515625" hidden="1" customWidth="1"/>
    <col min="8" max="8" width="12.7109375" hidden="1" customWidth="1"/>
    <col min="9" max="9" width="12.140625" hidden="1" customWidth="1"/>
    <col min="10" max="10" width="11" hidden="1" customWidth="1"/>
    <col min="11" max="12" width="11.7109375" hidden="1" customWidth="1"/>
    <col min="13" max="13" width="13.5703125" hidden="1" customWidth="1"/>
    <col min="14" max="14" width="13.5703125" customWidth="1"/>
    <col min="15" max="15" width="14" customWidth="1"/>
  </cols>
  <sheetData>
    <row r="1" spans="1:18" ht="18.75">
      <c r="A1" s="20" t="s">
        <v>31</v>
      </c>
    </row>
    <row r="2" spans="1:18" ht="18.75">
      <c r="A2" s="20" t="s">
        <v>32</v>
      </c>
      <c r="G2" s="4" t="s">
        <v>9</v>
      </c>
      <c r="H2" t="s">
        <v>7</v>
      </c>
      <c r="J2" t="s">
        <v>8</v>
      </c>
    </row>
    <row r="3" spans="1:18" ht="15.75">
      <c r="A3" s="27" t="s">
        <v>36</v>
      </c>
      <c r="G3" s="4"/>
    </row>
    <row r="4" spans="1:18" ht="15.75">
      <c r="A4" s="27" t="s">
        <v>37</v>
      </c>
      <c r="G4" s="4"/>
    </row>
    <row r="5" spans="1:18" ht="15.75">
      <c r="A5" s="27"/>
      <c r="G5" s="4"/>
    </row>
    <row r="6" spans="1:18" ht="18.75">
      <c r="A6" s="20" t="s">
        <v>77</v>
      </c>
      <c r="B6" s="20"/>
      <c r="C6" s="20"/>
      <c r="D6" s="20"/>
      <c r="E6" s="20"/>
      <c r="F6" s="20"/>
      <c r="G6" s="4"/>
    </row>
    <row r="7" spans="1:18" ht="18.75">
      <c r="A7" s="20" t="s">
        <v>78</v>
      </c>
      <c r="B7" s="20"/>
      <c r="C7" s="20"/>
      <c r="D7" s="20"/>
      <c r="E7" s="20"/>
      <c r="F7" s="20"/>
      <c r="G7" s="4"/>
    </row>
    <row r="8" spans="1:18" ht="18.75">
      <c r="A8" s="20" t="s">
        <v>84</v>
      </c>
      <c r="B8" s="20"/>
      <c r="C8" s="20"/>
      <c r="D8" s="20"/>
      <c r="E8" s="20"/>
      <c r="F8" s="20"/>
      <c r="G8" s="4"/>
    </row>
    <row r="9" spans="1:18" ht="18.75">
      <c r="A9" s="20"/>
      <c r="G9" s="4"/>
    </row>
    <row r="10" spans="1:18" ht="30">
      <c r="A10" s="23" t="s">
        <v>12</v>
      </c>
      <c r="B10" s="24" t="s">
        <v>33</v>
      </c>
      <c r="C10" s="4" t="s">
        <v>0</v>
      </c>
      <c r="D10" t="s">
        <v>1</v>
      </c>
      <c r="E10" t="s">
        <v>2</v>
      </c>
      <c r="F10" s="4" t="s">
        <v>3</v>
      </c>
      <c r="G10" s="4" t="s">
        <v>4</v>
      </c>
      <c r="H10" s="17" t="s">
        <v>5</v>
      </c>
      <c r="I10" s="17" t="s">
        <v>6</v>
      </c>
      <c r="J10" s="17" t="s">
        <v>5</v>
      </c>
      <c r="K10" s="17" t="s">
        <v>6</v>
      </c>
      <c r="L10" s="17" t="s">
        <v>10</v>
      </c>
      <c r="M10" s="21" t="s">
        <v>11</v>
      </c>
      <c r="N10" s="29" t="s">
        <v>74</v>
      </c>
      <c r="O10" s="24" t="s">
        <v>73</v>
      </c>
    </row>
    <row r="11" spans="1:18" ht="15.75">
      <c r="A11" s="25"/>
      <c r="B11" s="26"/>
      <c r="C11" s="4"/>
      <c r="F11" s="4"/>
      <c r="G11" s="4"/>
      <c r="H11" s="17"/>
      <c r="I11" s="17"/>
      <c r="J11" s="17"/>
      <c r="K11" s="17"/>
      <c r="L11" s="17"/>
      <c r="M11" s="21"/>
      <c r="N11" s="30"/>
      <c r="O11" s="26"/>
    </row>
    <row r="12" spans="1:18" ht="15.75">
      <c r="A12" s="22">
        <v>421</v>
      </c>
      <c r="B12" s="6"/>
      <c r="C12" s="11">
        <f t="shared" ref="C12:C80" si="0">B12*12</f>
        <v>0</v>
      </c>
      <c r="D12" s="8"/>
      <c r="E12" s="8"/>
      <c r="F12" s="10"/>
      <c r="G12" s="14"/>
      <c r="H12" s="11"/>
      <c r="I12" s="6"/>
      <c r="J12" s="11"/>
      <c r="K12" s="6"/>
      <c r="L12" s="11">
        <f t="shared" ref="L12:L80" si="1">J12+K12</f>
        <v>0</v>
      </c>
      <c r="M12" s="11">
        <f t="shared" ref="M12:M80" si="2">L12/5*12</f>
        <v>0</v>
      </c>
      <c r="N12" s="6"/>
      <c r="O12" s="6"/>
      <c r="P12" s="2"/>
      <c r="Q12" s="1"/>
      <c r="R12" s="1"/>
    </row>
    <row r="13" spans="1:18" ht="15.75">
      <c r="A13" s="5">
        <v>4213</v>
      </c>
      <c r="B13" s="6" t="s">
        <v>13</v>
      </c>
      <c r="C13" s="11">
        <v>1496000</v>
      </c>
      <c r="D13" s="8"/>
      <c r="E13" s="8"/>
      <c r="F13" s="10">
        <f t="shared" ref="F13:F80" si="3">C13+D13+E13</f>
        <v>1496000</v>
      </c>
      <c r="G13" s="18">
        <v>1300000</v>
      </c>
      <c r="H13" s="11">
        <v>1497000</v>
      </c>
      <c r="I13" s="6">
        <v>1904747</v>
      </c>
      <c r="J13" s="11">
        <v>573504</v>
      </c>
      <c r="K13" s="6">
        <v>667682</v>
      </c>
      <c r="L13" s="11">
        <f t="shared" si="1"/>
        <v>1241186</v>
      </c>
      <c r="M13" s="11">
        <f t="shared" si="2"/>
        <v>2978846.4000000004</v>
      </c>
      <c r="N13" s="6"/>
      <c r="O13" s="6"/>
      <c r="P13" s="2"/>
      <c r="Q13" s="1"/>
      <c r="R13" s="1"/>
    </row>
    <row r="14" spans="1:18" ht="15.75">
      <c r="A14" s="5"/>
      <c r="B14" s="18" t="s">
        <v>38</v>
      </c>
      <c r="C14" s="11"/>
      <c r="D14" s="8"/>
      <c r="E14" s="8"/>
      <c r="F14" s="10"/>
      <c r="G14" s="18"/>
      <c r="H14" s="11"/>
      <c r="I14" s="6"/>
      <c r="J14" s="11"/>
      <c r="K14" s="6"/>
      <c r="L14" s="11"/>
      <c r="M14" s="11"/>
      <c r="N14" s="18">
        <f>O14/1.2</f>
        <v>100000</v>
      </c>
      <c r="O14" s="18">
        <v>120000</v>
      </c>
      <c r="P14" s="2"/>
      <c r="Q14" s="1"/>
      <c r="R14" s="1"/>
    </row>
    <row r="15" spans="1:18" ht="15.75">
      <c r="A15" s="5"/>
      <c r="B15" s="18" t="s">
        <v>39</v>
      </c>
      <c r="C15" s="11"/>
      <c r="D15" s="8"/>
      <c r="E15" s="8"/>
      <c r="F15" s="10"/>
      <c r="G15" s="18"/>
      <c r="H15" s="11"/>
      <c r="I15" s="6"/>
      <c r="J15" s="11"/>
      <c r="K15" s="6"/>
      <c r="L15" s="11"/>
      <c r="M15" s="11"/>
      <c r="N15" s="18">
        <f t="shared" ref="N15:N76" si="4">O15/1.2</f>
        <v>75000</v>
      </c>
      <c r="O15" s="18">
        <v>90000</v>
      </c>
      <c r="P15" s="2"/>
      <c r="Q15" s="1"/>
      <c r="R15" s="1"/>
    </row>
    <row r="16" spans="1:18" ht="15.75">
      <c r="A16" s="5">
        <v>4214</v>
      </c>
      <c r="B16" s="6" t="s">
        <v>14</v>
      </c>
      <c r="C16" s="11">
        <v>484000</v>
      </c>
      <c r="D16" s="8"/>
      <c r="E16" s="8"/>
      <c r="F16" s="10">
        <f t="shared" si="3"/>
        <v>484000</v>
      </c>
      <c r="G16" s="18">
        <v>100000</v>
      </c>
      <c r="H16" s="11">
        <v>483996</v>
      </c>
      <c r="I16" s="6"/>
      <c r="J16" s="11">
        <v>189548</v>
      </c>
      <c r="K16" s="6">
        <v>3498</v>
      </c>
      <c r="L16" s="11">
        <f t="shared" si="1"/>
        <v>193046</v>
      </c>
      <c r="M16" s="11">
        <f t="shared" si="2"/>
        <v>463310.39999999997</v>
      </c>
      <c r="N16" s="18"/>
      <c r="O16" s="6"/>
      <c r="P16" s="2"/>
      <c r="Q16" s="1"/>
      <c r="R16" s="1"/>
    </row>
    <row r="17" spans="1:18" ht="15.75">
      <c r="A17" s="5"/>
      <c r="B17" s="18" t="s">
        <v>40</v>
      </c>
      <c r="C17" s="11"/>
      <c r="D17" s="8"/>
      <c r="E17" s="8"/>
      <c r="F17" s="10"/>
      <c r="G17" s="18"/>
      <c r="H17" s="11"/>
      <c r="I17" s="6"/>
      <c r="J17" s="11"/>
      <c r="K17" s="6"/>
      <c r="L17" s="11"/>
      <c r="M17" s="11"/>
      <c r="N17" s="18">
        <f t="shared" si="4"/>
        <v>150000</v>
      </c>
      <c r="O17" s="18">
        <v>180000</v>
      </c>
      <c r="P17" s="2"/>
      <c r="Q17" s="1"/>
      <c r="R17" s="1"/>
    </row>
    <row r="18" spans="1:18" ht="15.75">
      <c r="A18" s="5"/>
      <c r="B18" s="18" t="s">
        <v>41</v>
      </c>
      <c r="C18" s="11"/>
      <c r="D18" s="8"/>
      <c r="E18" s="8"/>
      <c r="F18" s="10"/>
      <c r="G18" s="18"/>
      <c r="H18" s="11"/>
      <c r="I18" s="6"/>
      <c r="J18" s="11"/>
      <c r="K18" s="6"/>
      <c r="L18" s="11"/>
      <c r="M18" s="11"/>
      <c r="N18" s="18">
        <f t="shared" si="4"/>
        <v>250000</v>
      </c>
      <c r="O18" s="18">
        <v>300000</v>
      </c>
      <c r="P18" s="2"/>
      <c r="Q18" s="1"/>
      <c r="R18" s="1"/>
    </row>
    <row r="19" spans="1:18" ht="15.75">
      <c r="A19" s="5"/>
      <c r="B19" s="18" t="s">
        <v>80</v>
      </c>
      <c r="C19" s="11"/>
      <c r="D19" s="8"/>
      <c r="E19" s="8"/>
      <c r="F19" s="10"/>
      <c r="G19" s="18"/>
      <c r="H19" s="11"/>
      <c r="I19" s="6"/>
      <c r="J19" s="11"/>
      <c r="K19" s="6"/>
      <c r="L19" s="11"/>
      <c r="M19" s="11"/>
      <c r="N19" s="18">
        <f t="shared" si="4"/>
        <v>16666.666666666668</v>
      </c>
      <c r="O19" s="18">
        <v>20000</v>
      </c>
      <c r="P19" s="2"/>
      <c r="Q19" s="1"/>
      <c r="R19" s="1"/>
    </row>
    <row r="20" spans="1:18" ht="15.75">
      <c r="A20" s="22">
        <v>423</v>
      </c>
      <c r="B20" s="6"/>
      <c r="C20" s="11"/>
      <c r="D20" s="8"/>
      <c r="E20" s="8"/>
      <c r="F20" s="10"/>
      <c r="G20" s="18"/>
      <c r="H20" s="11"/>
      <c r="I20" s="6"/>
      <c r="J20" s="11"/>
      <c r="K20" s="6"/>
      <c r="L20" s="11"/>
      <c r="M20" s="11"/>
      <c r="N20" s="18"/>
      <c r="O20" s="6"/>
      <c r="P20" s="2"/>
      <c r="Q20" s="1"/>
      <c r="R20" s="1"/>
    </row>
    <row r="21" spans="1:18" ht="15.75">
      <c r="A21" s="5">
        <v>4231</v>
      </c>
      <c r="B21" s="6" t="s">
        <v>15</v>
      </c>
      <c r="C21" s="11">
        <v>80000</v>
      </c>
      <c r="D21" s="8"/>
      <c r="E21" s="8"/>
      <c r="F21" s="10">
        <f t="shared" si="3"/>
        <v>80000</v>
      </c>
      <c r="G21" s="14">
        <v>2700000</v>
      </c>
      <c r="H21" s="11">
        <v>79992</v>
      </c>
      <c r="I21" s="6">
        <v>1575495</v>
      </c>
      <c r="J21" s="11">
        <v>14865</v>
      </c>
      <c r="K21" s="6">
        <v>93903</v>
      </c>
      <c r="L21" s="11">
        <f t="shared" si="1"/>
        <v>108768</v>
      </c>
      <c r="M21" s="11">
        <f t="shared" si="2"/>
        <v>261043.19999999998</v>
      </c>
      <c r="N21" s="18"/>
      <c r="O21" s="6"/>
      <c r="P21" s="2"/>
      <c r="Q21" s="1"/>
      <c r="R21" s="1"/>
    </row>
    <row r="22" spans="1:18" ht="15.75">
      <c r="A22" s="5"/>
      <c r="B22" s="18" t="s">
        <v>42</v>
      </c>
      <c r="C22" s="11"/>
      <c r="D22" s="8"/>
      <c r="E22" s="8"/>
      <c r="F22" s="10"/>
      <c r="G22" s="14"/>
      <c r="H22" s="11"/>
      <c r="I22" s="6"/>
      <c r="J22" s="11"/>
      <c r="K22" s="6"/>
      <c r="L22" s="11"/>
      <c r="M22" s="11"/>
      <c r="N22" s="18">
        <f t="shared" si="4"/>
        <v>650000</v>
      </c>
      <c r="O22" s="18">
        <v>780000</v>
      </c>
      <c r="P22" s="2"/>
      <c r="Q22" s="1"/>
      <c r="R22" s="1"/>
    </row>
    <row r="23" spans="1:18" ht="15.75">
      <c r="A23" s="5"/>
      <c r="B23" s="6"/>
      <c r="C23" s="11"/>
      <c r="D23" s="8"/>
      <c r="E23" s="8"/>
      <c r="F23" s="10"/>
      <c r="G23" s="14"/>
      <c r="H23" s="11"/>
      <c r="I23" s="6"/>
      <c r="J23" s="11"/>
      <c r="K23" s="6"/>
      <c r="L23" s="11"/>
      <c r="M23" s="11"/>
      <c r="N23" s="18"/>
      <c r="O23" s="6"/>
      <c r="P23" s="2"/>
      <c r="Q23" s="1"/>
      <c r="R23" s="1"/>
    </row>
    <row r="24" spans="1:18" ht="15.75">
      <c r="A24" s="5">
        <v>4232</v>
      </c>
      <c r="B24" s="6" t="s">
        <v>16</v>
      </c>
      <c r="C24" s="11" t="e">
        <f t="shared" si="0"/>
        <v>#VALUE!</v>
      </c>
      <c r="D24" s="8"/>
      <c r="E24" s="8"/>
      <c r="F24" s="10" t="e">
        <f t="shared" si="3"/>
        <v>#VALUE!</v>
      </c>
      <c r="G24" s="14">
        <v>50000</v>
      </c>
      <c r="H24" s="11">
        <v>120000</v>
      </c>
      <c r="I24" s="6">
        <v>310295</v>
      </c>
      <c r="J24" s="11">
        <v>63478</v>
      </c>
      <c r="K24" s="6">
        <v>29670</v>
      </c>
      <c r="L24" s="11">
        <f t="shared" si="1"/>
        <v>93148</v>
      </c>
      <c r="M24" s="11">
        <f t="shared" si="2"/>
        <v>223555.19999999998</v>
      </c>
      <c r="N24" s="18"/>
      <c r="O24" s="6"/>
      <c r="P24" s="2"/>
      <c r="Q24" s="1"/>
      <c r="R24" s="1"/>
    </row>
    <row r="25" spans="1:18" ht="15.75">
      <c r="A25" s="5"/>
      <c r="B25" s="18" t="s">
        <v>43</v>
      </c>
      <c r="C25" s="11"/>
      <c r="D25" s="8"/>
      <c r="E25" s="8"/>
      <c r="F25" s="10"/>
      <c r="G25" s="14"/>
      <c r="H25" s="11"/>
      <c r="I25" s="6"/>
      <c r="J25" s="11"/>
      <c r="K25" s="6"/>
      <c r="L25" s="11"/>
      <c r="M25" s="11"/>
      <c r="N25" s="18">
        <f t="shared" si="4"/>
        <v>500000</v>
      </c>
      <c r="O25" s="18">
        <v>600000</v>
      </c>
      <c r="P25" s="2"/>
      <c r="Q25" s="1"/>
      <c r="R25" s="1"/>
    </row>
    <row r="26" spans="1:18" ht="15.75">
      <c r="A26" s="5">
        <v>4233</v>
      </c>
      <c r="B26" s="6" t="s">
        <v>17</v>
      </c>
      <c r="C26" s="11">
        <v>163000</v>
      </c>
      <c r="D26" s="8"/>
      <c r="E26" s="8"/>
      <c r="F26" s="10">
        <f t="shared" si="3"/>
        <v>163000</v>
      </c>
      <c r="G26" s="14">
        <v>150000</v>
      </c>
      <c r="H26" s="11">
        <v>162996</v>
      </c>
      <c r="I26" s="6"/>
      <c r="J26" s="11">
        <v>0</v>
      </c>
      <c r="K26" s="6">
        <v>0</v>
      </c>
      <c r="L26" s="11">
        <f t="shared" si="1"/>
        <v>0</v>
      </c>
      <c r="M26" s="11">
        <f t="shared" si="2"/>
        <v>0</v>
      </c>
      <c r="N26" s="18"/>
      <c r="O26" s="6"/>
      <c r="P26" s="2"/>
      <c r="Q26" s="1"/>
      <c r="R26" s="1"/>
    </row>
    <row r="27" spans="1:18" ht="15.75">
      <c r="A27" s="5"/>
      <c r="B27" s="18" t="s">
        <v>44</v>
      </c>
      <c r="C27" s="11"/>
      <c r="D27" s="8"/>
      <c r="E27" s="8"/>
      <c r="F27" s="10"/>
      <c r="G27" s="14"/>
      <c r="H27" s="11"/>
      <c r="I27" s="6"/>
      <c r="J27" s="11"/>
      <c r="K27" s="6"/>
      <c r="L27" s="11"/>
      <c r="M27" s="11"/>
      <c r="N27" s="18">
        <f t="shared" si="4"/>
        <v>202500</v>
      </c>
      <c r="O27" s="18">
        <v>243000</v>
      </c>
      <c r="P27" s="2"/>
      <c r="Q27" s="1"/>
      <c r="R27" s="1"/>
    </row>
    <row r="28" spans="1:18" ht="15.75">
      <c r="A28" s="5">
        <v>4234</v>
      </c>
      <c r="B28" s="6" t="s">
        <v>18</v>
      </c>
      <c r="C28" s="11" t="e">
        <f t="shared" si="0"/>
        <v>#VALUE!</v>
      </c>
      <c r="D28" s="8"/>
      <c r="E28" s="8"/>
      <c r="F28" s="10" t="e">
        <f t="shared" si="3"/>
        <v>#VALUE!</v>
      </c>
      <c r="G28" s="14">
        <v>400000</v>
      </c>
      <c r="H28" s="11">
        <v>120000</v>
      </c>
      <c r="I28" s="6">
        <v>848611</v>
      </c>
      <c r="J28" s="11">
        <v>56670</v>
      </c>
      <c r="K28" s="6">
        <v>479900</v>
      </c>
      <c r="L28" s="11">
        <f t="shared" si="1"/>
        <v>536570</v>
      </c>
      <c r="M28" s="11">
        <f t="shared" si="2"/>
        <v>1287768</v>
      </c>
      <c r="N28" s="18"/>
      <c r="O28" s="6"/>
      <c r="P28" s="2"/>
      <c r="Q28" s="1"/>
      <c r="R28" s="1"/>
    </row>
    <row r="29" spans="1:18" ht="15.75">
      <c r="A29" s="5"/>
      <c r="B29" s="18" t="s">
        <v>45</v>
      </c>
      <c r="C29" s="11"/>
      <c r="D29" s="8"/>
      <c r="E29" s="8"/>
      <c r="F29" s="10"/>
      <c r="G29" s="14"/>
      <c r="H29" s="11"/>
      <c r="I29" s="6"/>
      <c r="J29" s="11"/>
      <c r="K29" s="6"/>
      <c r="L29" s="11"/>
      <c r="M29" s="11"/>
      <c r="N29" s="18">
        <f t="shared" si="4"/>
        <v>333333.33333333337</v>
      </c>
      <c r="O29" s="18">
        <v>400000</v>
      </c>
      <c r="P29" s="2"/>
      <c r="Q29" s="1"/>
      <c r="R29" s="1"/>
    </row>
    <row r="30" spans="1:18" ht="15.75">
      <c r="A30" s="5"/>
      <c r="B30" s="18" t="s">
        <v>46</v>
      </c>
      <c r="C30" s="11"/>
      <c r="D30" s="8"/>
      <c r="E30" s="8"/>
      <c r="F30" s="10"/>
      <c r="G30" s="14"/>
      <c r="H30" s="11"/>
      <c r="I30" s="6"/>
      <c r="J30" s="11"/>
      <c r="K30" s="6"/>
      <c r="L30" s="11"/>
      <c r="M30" s="11"/>
      <c r="N30" s="18">
        <f>O30/1.1</f>
        <v>336363.63636363635</v>
      </c>
      <c r="O30" s="18">
        <v>370000</v>
      </c>
      <c r="P30" s="2"/>
      <c r="Q30" s="1"/>
      <c r="R30" s="1"/>
    </row>
    <row r="31" spans="1:18" ht="15.75">
      <c r="A31" s="5"/>
      <c r="B31" s="18" t="s">
        <v>81</v>
      </c>
      <c r="C31" s="11"/>
      <c r="D31" s="8"/>
      <c r="E31" s="8"/>
      <c r="F31" s="10"/>
      <c r="G31" s="14"/>
      <c r="H31" s="11"/>
      <c r="I31" s="6"/>
      <c r="J31" s="11"/>
      <c r="K31" s="6"/>
      <c r="L31" s="11"/>
      <c r="M31" s="11"/>
      <c r="N31" s="18">
        <f t="shared" si="4"/>
        <v>83333.333333333343</v>
      </c>
      <c r="O31" s="18">
        <v>100000</v>
      </c>
      <c r="P31" s="2"/>
      <c r="Q31" s="1"/>
      <c r="R31" s="1"/>
    </row>
    <row r="32" spans="1:18" ht="15.75">
      <c r="A32" s="5"/>
      <c r="B32" s="18" t="s">
        <v>47</v>
      </c>
      <c r="C32" s="11"/>
      <c r="D32" s="8"/>
      <c r="E32" s="8"/>
      <c r="F32" s="10"/>
      <c r="G32" s="14"/>
      <c r="H32" s="11"/>
      <c r="I32" s="6"/>
      <c r="J32" s="11"/>
      <c r="K32" s="6"/>
      <c r="L32" s="11"/>
      <c r="M32" s="11"/>
      <c r="N32" s="18">
        <f t="shared" si="4"/>
        <v>41666.666666666672</v>
      </c>
      <c r="O32" s="18">
        <v>50000</v>
      </c>
      <c r="P32" s="2"/>
      <c r="Q32" s="1"/>
      <c r="R32" s="1"/>
    </row>
    <row r="33" spans="1:18" ht="15.75">
      <c r="A33" s="5">
        <v>4235</v>
      </c>
      <c r="B33" s="6" t="s">
        <v>19</v>
      </c>
      <c r="C33" s="11" t="e">
        <f t="shared" si="0"/>
        <v>#VALUE!</v>
      </c>
      <c r="D33" s="8"/>
      <c r="E33" s="8"/>
      <c r="F33" s="10"/>
      <c r="G33" s="18">
        <v>270000</v>
      </c>
      <c r="H33" s="11"/>
      <c r="I33" s="6">
        <v>448551</v>
      </c>
      <c r="J33" s="11">
        <v>0</v>
      </c>
      <c r="K33" s="6">
        <v>49292</v>
      </c>
      <c r="L33" s="11">
        <f t="shared" si="1"/>
        <v>49292</v>
      </c>
      <c r="M33" s="11">
        <f t="shared" si="2"/>
        <v>118300.79999999999</v>
      </c>
      <c r="N33" s="18"/>
      <c r="O33" s="6"/>
      <c r="P33" s="2"/>
      <c r="Q33" s="1"/>
      <c r="R33" s="1"/>
    </row>
    <row r="34" spans="1:18" ht="15.75">
      <c r="A34" s="5"/>
      <c r="B34" s="18" t="s">
        <v>48</v>
      </c>
      <c r="C34" s="11"/>
      <c r="D34" s="8"/>
      <c r="E34" s="8"/>
      <c r="F34" s="10"/>
      <c r="G34" s="18"/>
      <c r="H34" s="11"/>
      <c r="I34" s="6"/>
      <c r="J34" s="11"/>
      <c r="K34" s="6"/>
      <c r="L34" s="11"/>
      <c r="M34" s="11"/>
      <c r="N34" s="18">
        <f t="shared" si="4"/>
        <v>62500</v>
      </c>
      <c r="O34" s="18">
        <v>75000</v>
      </c>
      <c r="P34" s="2"/>
      <c r="Q34" s="1"/>
      <c r="R34" s="1"/>
    </row>
    <row r="35" spans="1:18" ht="15.75">
      <c r="A35" s="5"/>
      <c r="B35" s="18" t="s">
        <v>82</v>
      </c>
      <c r="C35" s="11"/>
      <c r="D35" s="8"/>
      <c r="E35" s="8"/>
      <c r="F35" s="10"/>
      <c r="G35" s="18"/>
      <c r="H35" s="11"/>
      <c r="I35" s="6"/>
      <c r="J35" s="11"/>
      <c r="K35" s="6"/>
      <c r="L35" s="11"/>
      <c r="M35" s="11"/>
      <c r="N35" s="18">
        <f t="shared" si="4"/>
        <v>62500</v>
      </c>
      <c r="O35" s="18">
        <v>75000</v>
      </c>
      <c r="P35" s="2"/>
      <c r="Q35" s="1"/>
      <c r="R35" s="1"/>
    </row>
    <row r="36" spans="1:18" ht="15.75">
      <c r="A36" s="5">
        <v>4236</v>
      </c>
      <c r="B36" s="6" t="s">
        <v>20</v>
      </c>
      <c r="C36" s="11">
        <v>196000</v>
      </c>
      <c r="D36" s="8"/>
      <c r="E36" s="8"/>
      <c r="F36" s="10">
        <f t="shared" ref="F36" si="5">C36+D36+E36</f>
        <v>196000</v>
      </c>
      <c r="G36" s="18">
        <v>40000</v>
      </c>
      <c r="H36" s="11">
        <v>195996</v>
      </c>
      <c r="I36" s="6"/>
      <c r="J36" s="11"/>
      <c r="K36" s="6">
        <v>0</v>
      </c>
      <c r="L36" s="11">
        <f t="shared" si="1"/>
        <v>0</v>
      </c>
      <c r="M36" s="11">
        <f t="shared" si="2"/>
        <v>0</v>
      </c>
      <c r="N36" s="18"/>
      <c r="O36" s="6"/>
      <c r="P36" s="2"/>
      <c r="Q36" s="1"/>
      <c r="R36" s="1"/>
    </row>
    <row r="37" spans="1:18" ht="15.75">
      <c r="A37" s="5"/>
      <c r="B37" s="18" t="s">
        <v>50</v>
      </c>
      <c r="C37" s="11"/>
      <c r="D37" s="8"/>
      <c r="E37" s="8"/>
      <c r="F37" s="10"/>
      <c r="G37" s="18"/>
      <c r="H37" s="11"/>
      <c r="I37" s="6"/>
      <c r="J37" s="11"/>
      <c r="K37" s="6"/>
      <c r="L37" s="11"/>
      <c r="M37" s="11"/>
      <c r="N37" s="18">
        <f t="shared" si="4"/>
        <v>130000</v>
      </c>
      <c r="O37" s="18">
        <v>156000</v>
      </c>
      <c r="P37" s="2"/>
      <c r="Q37" s="1"/>
      <c r="R37" s="1"/>
    </row>
    <row r="38" spans="1:18" ht="15.75">
      <c r="A38" s="5"/>
      <c r="B38" s="18" t="s">
        <v>49</v>
      </c>
      <c r="C38" s="11"/>
      <c r="D38" s="8"/>
      <c r="E38" s="8"/>
      <c r="F38" s="10"/>
      <c r="G38" s="18"/>
      <c r="H38" s="11"/>
      <c r="I38" s="6"/>
      <c r="J38" s="11"/>
      <c r="K38" s="6"/>
      <c r="L38" s="11"/>
      <c r="M38" s="11"/>
      <c r="N38" s="18">
        <f t="shared" si="4"/>
        <v>66666.666666666672</v>
      </c>
      <c r="O38" s="18">
        <v>80000</v>
      </c>
      <c r="P38" s="2"/>
      <c r="Q38" s="1"/>
      <c r="R38" s="1"/>
    </row>
    <row r="39" spans="1:18" ht="15.75">
      <c r="A39" s="5">
        <v>4237</v>
      </c>
      <c r="B39" s="6" t="s">
        <v>21</v>
      </c>
      <c r="C39" s="11" t="e">
        <f t="shared" si="0"/>
        <v>#VALUE!</v>
      </c>
      <c r="D39" s="8"/>
      <c r="E39" s="8"/>
      <c r="F39" s="10" t="e">
        <f t="shared" si="3"/>
        <v>#VALUE!</v>
      </c>
      <c r="G39" s="18">
        <v>20000</v>
      </c>
      <c r="H39" s="11"/>
      <c r="I39" s="6"/>
      <c r="J39" s="11"/>
      <c r="K39" s="6"/>
      <c r="L39" s="11">
        <f t="shared" si="1"/>
        <v>0</v>
      </c>
      <c r="M39" s="11">
        <f t="shared" si="2"/>
        <v>0</v>
      </c>
      <c r="N39" s="18"/>
      <c r="O39" s="6"/>
      <c r="P39" s="2"/>
      <c r="Q39" s="1"/>
      <c r="R39" s="1"/>
    </row>
    <row r="40" spans="1:18" ht="15.75">
      <c r="A40" s="5"/>
      <c r="B40" s="18" t="s">
        <v>51</v>
      </c>
      <c r="C40" s="11"/>
      <c r="D40" s="8"/>
      <c r="E40" s="8"/>
      <c r="F40" s="10"/>
      <c r="G40" s="18"/>
      <c r="H40" s="11"/>
      <c r="I40" s="6"/>
      <c r="J40" s="11"/>
      <c r="K40" s="6"/>
      <c r="L40" s="11"/>
      <c r="M40" s="11"/>
      <c r="N40" s="18">
        <f t="shared" si="4"/>
        <v>16666.666666666668</v>
      </c>
      <c r="O40" s="18">
        <v>20000</v>
      </c>
      <c r="P40" s="2"/>
      <c r="Q40" s="1"/>
      <c r="R40" s="1"/>
    </row>
    <row r="41" spans="1:18" ht="15.75">
      <c r="A41" s="22">
        <v>424</v>
      </c>
      <c r="B41" s="6"/>
      <c r="C41" s="11"/>
      <c r="D41" s="8"/>
      <c r="E41" s="8"/>
      <c r="F41" s="10"/>
      <c r="G41" s="18"/>
      <c r="H41" s="11"/>
      <c r="I41" s="6"/>
      <c r="J41" s="11"/>
      <c r="K41" s="6"/>
      <c r="L41" s="11"/>
      <c r="M41" s="11"/>
      <c r="N41" s="18"/>
      <c r="O41" s="6"/>
      <c r="P41" s="2"/>
      <c r="Q41" s="1"/>
      <c r="R41" s="1"/>
    </row>
    <row r="42" spans="1:18" ht="15.75">
      <c r="A42" s="5">
        <v>4242</v>
      </c>
      <c r="B42" s="6" t="s">
        <v>22</v>
      </c>
      <c r="C42" s="11">
        <v>455000</v>
      </c>
      <c r="D42" s="8">
        <v>792184</v>
      </c>
      <c r="E42" s="8"/>
      <c r="F42" s="10">
        <f t="shared" si="3"/>
        <v>1247184</v>
      </c>
      <c r="G42" s="18">
        <v>800000</v>
      </c>
      <c r="H42" s="15">
        <v>450000</v>
      </c>
      <c r="I42" s="6">
        <v>592207</v>
      </c>
      <c r="J42" s="11">
        <v>590400</v>
      </c>
      <c r="K42" s="6">
        <v>513448</v>
      </c>
      <c r="L42" s="11">
        <f t="shared" si="1"/>
        <v>1103848</v>
      </c>
      <c r="M42" s="11">
        <f t="shared" si="2"/>
        <v>2649235.2000000002</v>
      </c>
      <c r="N42" s="18"/>
      <c r="O42" s="6"/>
      <c r="P42" s="2"/>
      <c r="Q42" s="1"/>
      <c r="R42" s="1"/>
    </row>
    <row r="43" spans="1:18" ht="15.75">
      <c r="A43" s="5"/>
      <c r="B43" s="18" t="s">
        <v>52</v>
      </c>
      <c r="C43" s="11"/>
      <c r="D43" s="8"/>
      <c r="E43" s="8"/>
      <c r="F43" s="10"/>
      <c r="G43" s="18"/>
      <c r="H43" s="15"/>
      <c r="I43" s="6"/>
      <c r="J43" s="11"/>
      <c r="K43" s="6"/>
      <c r="L43" s="11"/>
      <c r="M43" s="11"/>
      <c r="N43" s="18">
        <f t="shared" si="4"/>
        <v>250000</v>
      </c>
      <c r="O43" s="18">
        <v>300000</v>
      </c>
      <c r="P43" s="2"/>
      <c r="Q43" s="1"/>
      <c r="R43" s="1"/>
    </row>
    <row r="44" spans="1:18" ht="15.75">
      <c r="A44" s="5"/>
      <c r="B44" s="18" t="s">
        <v>53</v>
      </c>
      <c r="C44" s="11"/>
      <c r="D44" s="8"/>
      <c r="E44" s="8"/>
      <c r="F44" s="10"/>
      <c r="G44" s="18"/>
      <c r="H44" s="15"/>
      <c r="I44" s="6"/>
      <c r="J44" s="11"/>
      <c r="K44" s="6"/>
      <c r="L44" s="11"/>
      <c r="M44" s="11"/>
      <c r="N44" s="18">
        <f t="shared" si="4"/>
        <v>833333.33333333337</v>
      </c>
      <c r="O44" s="18">
        <v>1000000</v>
      </c>
      <c r="P44" s="2"/>
      <c r="Q44" s="1"/>
      <c r="R44" s="1"/>
    </row>
    <row r="45" spans="1:18" ht="15.75">
      <c r="A45" s="5"/>
      <c r="B45" s="18" t="s">
        <v>54</v>
      </c>
      <c r="C45" s="11"/>
      <c r="D45" s="8"/>
      <c r="E45" s="8"/>
      <c r="F45" s="10"/>
      <c r="G45" s="18"/>
      <c r="H45" s="15"/>
      <c r="I45" s="6"/>
      <c r="J45" s="11"/>
      <c r="K45" s="6"/>
      <c r="L45" s="11"/>
      <c r="M45" s="11"/>
      <c r="N45" s="18">
        <f t="shared" si="4"/>
        <v>436666.66666666669</v>
      </c>
      <c r="O45" s="18">
        <v>524000</v>
      </c>
      <c r="P45" s="2"/>
      <c r="Q45" s="1"/>
      <c r="R45" s="1"/>
    </row>
    <row r="46" spans="1:18" ht="15.75">
      <c r="A46" s="5">
        <v>4249</v>
      </c>
      <c r="B46" s="6" t="s">
        <v>23</v>
      </c>
      <c r="C46" s="11">
        <v>115000</v>
      </c>
      <c r="D46" s="8"/>
      <c r="E46" s="8"/>
      <c r="F46" s="10">
        <f t="shared" si="3"/>
        <v>115000</v>
      </c>
      <c r="G46" s="14">
        <v>1400000</v>
      </c>
      <c r="H46" s="11">
        <v>114000</v>
      </c>
      <c r="I46" s="6">
        <v>2770903</v>
      </c>
      <c r="J46" s="11">
        <v>33200</v>
      </c>
      <c r="K46" s="6">
        <v>905226</v>
      </c>
      <c r="L46" s="11">
        <f t="shared" si="1"/>
        <v>938426</v>
      </c>
      <c r="M46" s="11">
        <f t="shared" si="2"/>
        <v>2252222.4000000004</v>
      </c>
      <c r="N46" s="18"/>
      <c r="O46" s="6"/>
      <c r="P46" s="2"/>
      <c r="Q46" s="1"/>
      <c r="R46" s="1"/>
    </row>
    <row r="47" spans="1:18" ht="15.75">
      <c r="A47" s="5"/>
      <c r="B47" s="18" t="s">
        <v>55</v>
      </c>
      <c r="C47" s="11"/>
      <c r="D47" s="8"/>
      <c r="E47" s="8"/>
      <c r="F47" s="10"/>
      <c r="G47" s="14"/>
      <c r="H47" s="11"/>
      <c r="I47" s="6"/>
      <c r="J47" s="11"/>
      <c r="K47" s="6"/>
      <c r="L47" s="11"/>
      <c r="M47" s="11"/>
      <c r="N47" s="18">
        <f t="shared" si="4"/>
        <v>1328333.3333333335</v>
      </c>
      <c r="O47" s="18">
        <v>1594000</v>
      </c>
      <c r="P47" s="2"/>
      <c r="Q47" s="1"/>
      <c r="R47" s="1"/>
    </row>
    <row r="48" spans="1:18" ht="15.75">
      <c r="A48" s="5"/>
      <c r="B48" s="18" t="s">
        <v>58</v>
      </c>
      <c r="C48" s="11"/>
      <c r="D48" s="8"/>
      <c r="E48" s="8"/>
      <c r="F48" s="10"/>
      <c r="G48" s="14"/>
      <c r="H48" s="11"/>
      <c r="I48" s="6"/>
      <c r="J48" s="11"/>
      <c r="K48" s="6"/>
      <c r="L48" s="11"/>
      <c r="M48" s="11"/>
      <c r="N48" s="18">
        <f t="shared" si="4"/>
        <v>266666.66666666669</v>
      </c>
      <c r="O48" s="18">
        <v>320000</v>
      </c>
      <c r="P48" s="2"/>
      <c r="Q48" s="1"/>
      <c r="R48" s="1"/>
    </row>
    <row r="49" spans="1:18" ht="15.75">
      <c r="A49" s="5"/>
      <c r="B49" s="6"/>
      <c r="C49" s="11"/>
      <c r="D49" s="8"/>
      <c r="E49" s="8"/>
      <c r="F49" s="10"/>
      <c r="G49" s="14"/>
      <c r="H49" s="11"/>
      <c r="I49" s="6"/>
      <c r="J49" s="11"/>
      <c r="K49" s="6"/>
      <c r="L49" s="11"/>
      <c r="M49" s="11"/>
      <c r="N49" s="18"/>
      <c r="O49" s="6"/>
      <c r="P49" s="2"/>
      <c r="Q49" s="1"/>
      <c r="R49" s="1"/>
    </row>
    <row r="50" spans="1:18" ht="15.75">
      <c r="A50" s="22">
        <v>425</v>
      </c>
      <c r="B50" s="6"/>
      <c r="C50" s="11">
        <f t="shared" si="0"/>
        <v>0</v>
      </c>
      <c r="D50" s="8"/>
      <c r="E50" s="8"/>
      <c r="F50" s="10">
        <f t="shared" si="3"/>
        <v>0</v>
      </c>
      <c r="G50" s="14"/>
      <c r="H50" s="11"/>
      <c r="I50" s="6"/>
      <c r="J50" s="11"/>
      <c r="K50" s="6"/>
      <c r="L50" s="11">
        <f t="shared" si="1"/>
        <v>0</v>
      </c>
      <c r="M50" s="11">
        <f t="shared" si="2"/>
        <v>0</v>
      </c>
      <c r="N50" s="18"/>
      <c r="O50" s="6"/>
      <c r="P50" s="2"/>
      <c r="Q50" s="1"/>
      <c r="R50" s="1"/>
    </row>
    <row r="51" spans="1:18" ht="15.75">
      <c r="A51" s="5">
        <v>425</v>
      </c>
      <c r="B51" s="6" t="s">
        <v>56</v>
      </c>
      <c r="C51" s="11" t="e">
        <f t="shared" si="0"/>
        <v>#VALUE!</v>
      </c>
      <c r="D51" s="8"/>
      <c r="E51" s="8"/>
      <c r="F51" s="10"/>
      <c r="G51" s="14">
        <v>900000</v>
      </c>
      <c r="H51" s="11"/>
      <c r="I51" s="6">
        <v>594528</v>
      </c>
      <c r="J51" s="11"/>
      <c r="K51" s="6">
        <v>48000</v>
      </c>
      <c r="L51" s="11">
        <f t="shared" si="1"/>
        <v>48000</v>
      </c>
      <c r="M51" s="11">
        <f t="shared" si="2"/>
        <v>115200</v>
      </c>
      <c r="N51" s="18"/>
      <c r="O51" s="6"/>
      <c r="P51" s="2"/>
      <c r="Q51" s="1"/>
      <c r="R51" s="1"/>
    </row>
    <row r="52" spans="1:18" ht="15.75">
      <c r="A52" s="5"/>
      <c r="B52" s="18" t="s">
        <v>57</v>
      </c>
      <c r="C52" s="11"/>
      <c r="D52" s="8"/>
      <c r="E52" s="8"/>
      <c r="F52" s="10"/>
      <c r="G52" s="14"/>
      <c r="H52" s="11"/>
      <c r="I52" s="6"/>
      <c r="J52" s="11"/>
      <c r="K52" s="6"/>
      <c r="L52" s="11"/>
      <c r="M52" s="11"/>
      <c r="N52" s="18">
        <f t="shared" si="4"/>
        <v>100000</v>
      </c>
      <c r="O52" s="18">
        <v>120000</v>
      </c>
      <c r="P52" s="2"/>
      <c r="Q52" s="1"/>
      <c r="R52" s="1"/>
    </row>
    <row r="53" spans="1:18" ht="15.75">
      <c r="A53" s="5"/>
      <c r="B53" s="18" t="s">
        <v>59</v>
      </c>
      <c r="C53" s="11"/>
      <c r="D53" s="8"/>
      <c r="E53" s="8"/>
      <c r="F53" s="10"/>
      <c r="G53" s="14"/>
      <c r="H53" s="11"/>
      <c r="I53" s="6"/>
      <c r="J53" s="11"/>
      <c r="K53" s="6"/>
      <c r="L53" s="11"/>
      <c r="M53" s="11"/>
      <c r="N53" s="18">
        <f t="shared" si="4"/>
        <v>275000</v>
      </c>
      <c r="O53" s="18">
        <v>330000</v>
      </c>
      <c r="P53" s="2"/>
      <c r="Q53" s="1"/>
      <c r="R53" s="1"/>
    </row>
    <row r="54" spans="1:18" ht="15.75">
      <c r="A54" s="5"/>
      <c r="B54" s="18" t="s">
        <v>60</v>
      </c>
      <c r="C54" s="11"/>
      <c r="D54" s="8"/>
      <c r="E54" s="8"/>
      <c r="F54" s="10"/>
      <c r="G54" s="14"/>
      <c r="H54" s="11"/>
      <c r="I54" s="6"/>
      <c r="J54" s="11"/>
      <c r="K54" s="6"/>
      <c r="L54" s="11"/>
      <c r="M54" s="11"/>
      <c r="N54" s="18">
        <f t="shared" si="4"/>
        <v>416666.66666666669</v>
      </c>
      <c r="O54" s="18">
        <v>500000</v>
      </c>
      <c r="P54" s="2"/>
      <c r="Q54" s="1"/>
      <c r="R54" s="1"/>
    </row>
    <row r="55" spans="1:18" ht="15.75">
      <c r="A55" s="5"/>
      <c r="B55" s="18" t="s">
        <v>83</v>
      </c>
      <c r="C55" s="11"/>
      <c r="D55" s="8"/>
      <c r="E55" s="8"/>
      <c r="F55" s="10"/>
      <c r="G55" s="14"/>
      <c r="H55" s="11"/>
      <c r="I55" s="6"/>
      <c r="J55" s="11"/>
      <c r="K55" s="6"/>
      <c r="L55" s="11"/>
      <c r="M55" s="11"/>
      <c r="N55" s="18">
        <f t="shared" si="4"/>
        <v>125000</v>
      </c>
      <c r="O55" s="18">
        <v>150000</v>
      </c>
      <c r="P55" s="2"/>
      <c r="Q55" s="1"/>
      <c r="R55" s="1"/>
    </row>
    <row r="56" spans="1:18" ht="15.75">
      <c r="A56" s="5"/>
      <c r="B56" s="18" t="s">
        <v>61</v>
      </c>
      <c r="C56" s="11" t="e">
        <f t="shared" si="0"/>
        <v>#VALUE!</v>
      </c>
      <c r="D56" s="8"/>
      <c r="E56" s="8"/>
      <c r="F56" s="10"/>
      <c r="G56" s="14">
        <v>300000</v>
      </c>
      <c r="H56" s="11"/>
      <c r="I56" s="6">
        <v>743196</v>
      </c>
      <c r="J56" s="11"/>
      <c r="K56" s="6">
        <v>173208</v>
      </c>
      <c r="L56" s="11">
        <f t="shared" si="1"/>
        <v>173208</v>
      </c>
      <c r="M56" s="11">
        <f t="shared" si="2"/>
        <v>415699.19999999995</v>
      </c>
      <c r="N56" s="18">
        <f t="shared" si="4"/>
        <v>166666.66666666669</v>
      </c>
      <c r="O56" s="18">
        <v>200000</v>
      </c>
      <c r="P56" s="2"/>
      <c r="Q56" s="1"/>
      <c r="R56" s="1"/>
    </row>
    <row r="57" spans="1:18" ht="15.75">
      <c r="A57" s="5"/>
      <c r="B57" s="18" t="s">
        <v>62</v>
      </c>
      <c r="C57" s="11"/>
      <c r="D57" s="8"/>
      <c r="E57" s="8"/>
      <c r="F57" s="10"/>
      <c r="G57" s="14"/>
      <c r="H57" s="11"/>
      <c r="I57" s="6"/>
      <c r="J57" s="11"/>
      <c r="K57" s="6"/>
      <c r="L57" s="11"/>
      <c r="M57" s="11"/>
      <c r="N57" s="18">
        <f t="shared" si="4"/>
        <v>250000</v>
      </c>
      <c r="O57" s="18">
        <v>300000</v>
      </c>
      <c r="P57" s="2"/>
      <c r="Q57" s="1"/>
      <c r="R57" s="1"/>
    </row>
    <row r="58" spans="1:18" ht="15.75">
      <c r="A58" s="5"/>
      <c r="B58" s="18" t="s">
        <v>79</v>
      </c>
      <c r="C58" s="11"/>
      <c r="D58" s="8"/>
      <c r="E58" s="8"/>
      <c r="F58" s="10"/>
      <c r="G58" s="14"/>
      <c r="H58" s="11"/>
      <c r="I58" s="6"/>
      <c r="J58" s="11"/>
      <c r="K58" s="6"/>
      <c r="L58" s="11"/>
      <c r="M58" s="11"/>
      <c r="N58" s="18">
        <f t="shared" si="4"/>
        <v>83333.333333333343</v>
      </c>
      <c r="O58" s="18">
        <v>100000</v>
      </c>
      <c r="P58" s="2"/>
      <c r="Q58" s="1"/>
      <c r="R58" s="1"/>
    </row>
    <row r="59" spans="1:18" ht="15.75">
      <c r="A59" s="22">
        <v>426</v>
      </c>
      <c r="B59" s="6"/>
      <c r="C59" s="11">
        <f t="shared" si="0"/>
        <v>0</v>
      </c>
      <c r="D59" s="8"/>
      <c r="E59" s="8"/>
      <c r="F59" s="10"/>
      <c r="G59" s="14"/>
      <c r="H59" s="11"/>
      <c r="I59" s="6"/>
      <c r="J59" s="11"/>
      <c r="K59" s="6"/>
      <c r="L59" s="11">
        <f t="shared" si="1"/>
        <v>0</v>
      </c>
      <c r="M59" s="11">
        <f t="shared" si="2"/>
        <v>0</v>
      </c>
      <c r="N59" s="18"/>
      <c r="O59" s="6"/>
      <c r="P59" s="2"/>
      <c r="Q59" s="1"/>
      <c r="R59" s="1"/>
    </row>
    <row r="60" spans="1:18" ht="15.75">
      <c r="A60" s="5">
        <v>4261</v>
      </c>
      <c r="B60" s="6" t="s">
        <v>24</v>
      </c>
      <c r="C60" s="11" t="e">
        <f t="shared" si="0"/>
        <v>#VALUE!</v>
      </c>
      <c r="D60" s="8"/>
      <c r="E60" s="8"/>
      <c r="F60" s="10" t="e">
        <f t="shared" si="3"/>
        <v>#VALUE!</v>
      </c>
      <c r="G60" s="18">
        <v>100000</v>
      </c>
      <c r="H60" s="11">
        <v>258000</v>
      </c>
      <c r="I60" s="6">
        <v>269980</v>
      </c>
      <c r="J60" s="11">
        <v>0</v>
      </c>
      <c r="K60" s="6">
        <v>0</v>
      </c>
      <c r="L60" s="11">
        <f t="shared" si="1"/>
        <v>0</v>
      </c>
      <c r="M60" s="11">
        <f t="shared" si="2"/>
        <v>0</v>
      </c>
      <c r="N60" s="18"/>
      <c r="O60" s="6"/>
      <c r="P60" s="2"/>
      <c r="Q60" s="1"/>
      <c r="R60" s="1"/>
    </row>
    <row r="61" spans="1:18" ht="15.75">
      <c r="A61" s="5"/>
      <c r="B61" s="18" t="s">
        <v>63</v>
      </c>
      <c r="C61" s="11"/>
      <c r="D61" s="8"/>
      <c r="E61" s="8"/>
      <c r="F61" s="10"/>
      <c r="G61" s="18"/>
      <c r="H61" s="11"/>
      <c r="I61" s="6"/>
      <c r="J61" s="11"/>
      <c r="K61" s="6"/>
      <c r="L61" s="11"/>
      <c r="M61" s="11"/>
      <c r="N61" s="18">
        <f t="shared" si="4"/>
        <v>83333.333333333343</v>
      </c>
      <c r="O61" s="18">
        <v>100000</v>
      </c>
      <c r="P61" s="2"/>
      <c r="Q61" s="1"/>
      <c r="R61" s="1"/>
    </row>
    <row r="62" spans="1:18" ht="15.75">
      <c r="A62" s="5"/>
      <c r="B62" s="18" t="s">
        <v>64</v>
      </c>
      <c r="C62" s="11"/>
      <c r="D62" s="8"/>
      <c r="E62" s="8"/>
      <c r="F62" s="10"/>
      <c r="G62" s="18"/>
      <c r="H62" s="11"/>
      <c r="I62" s="6"/>
      <c r="J62" s="11"/>
      <c r="K62" s="6"/>
      <c r="L62" s="11"/>
      <c r="M62" s="11"/>
      <c r="N62" s="18">
        <f t="shared" si="4"/>
        <v>83333.333333333343</v>
      </c>
      <c r="O62" s="18">
        <v>100000</v>
      </c>
      <c r="P62" s="2"/>
      <c r="Q62" s="1"/>
      <c r="R62" s="1"/>
    </row>
    <row r="63" spans="1:18" ht="15.75">
      <c r="A63" s="5"/>
      <c r="B63" s="18" t="s">
        <v>65</v>
      </c>
      <c r="C63" s="11"/>
      <c r="D63" s="8"/>
      <c r="E63" s="8"/>
      <c r="F63" s="10"/>
      <c r="G63" s="18"/>
      <c r="H63" s="11"/>
      <c r="I63" s="6"/>
      <c r="J63" s="11"/>
      <c r="K63" s="6"/>
      <c r="L63" s="11"/>
      <c r="M63" s="11"/>
      <c r="N63" s="18">
        <f t="shared" si="4"/>
        <v>156666.66666666669</v>
      </c>
      <c r="O63" s="18">
        <v>188000</v>
      </c>
      <c r="P63" s="2"/>
      <c r="Q63" s="1"/>
      <c r="R63" s="1"/>
    </row>
    <row r="64" spans="1:18" ht="15.75">
      <c r="A64" s="5">
        <v>4263</v>
      </c>
      <c r="B64" s="6" t="s">
        <v>25</v>
      </c>
      <c r="C64" s="11">
        <v>113000</v>
      </c>
      <c r="D64" s="8"/>
      <c r="E64" s="8"/>
      <c r="F64" s="10">
        <f t="shared" si="3"/>
        <v>113000</v>
      </c>
      <c r="G64" s="18">
        <v>120000</v>
      </c>
      <c r="H64" s="11">
        <v>112992</v>
      </c>
      <c r="I64" s="6">
        <v>171158</v>
      </c>
      <c r="J64" s="11">
        <v>6050</v>
      </c>
      <c r="K64" s="6"/>
      <c r="L64" s="11">
        <f t="shared" si="1"/>
        <v>6050</v>
      </c>
      <c r="M64" s="11">
        <f t="shared" si="2"/>
        <v>14520</v>
      </c>
      <c r="N64" s="18"/>
      <c r="O64" s="6"/>
      <c r="P64" s="2"/>
      <c r="Q64" s="1"/>
      <c r="R64" s="1"/>
    </row>
    <row r="65" spans="1:18" ht="15.75">
      <c r="A65" s="5"/>
      <c r="B65" s="18" t="s">
        <v>66</v>
      </c>
      <c r="C65" s="11"/>
      <c r="D65" s="8"/>
      <c r="E65" s="8"/>
      <c r="F65" s="10"/>
      <c r="G65" s="18"/>
      <c r="H65" s="11"/>
      <c r="I65" s="6"/>
      <c r="J65" s="11"/>
      <c r="K65" s="6"/>
      <c r="L65" s="11"/>
      <c r="M65" s="11"/>
      <c r="N65" s="18">
        <f>O65/1.1</f>
        <v>239090.90909090906</v>
      </c>
      <c r="O65" s="18">
        <v>263000</v>
      </c>
      <c r="P65" s="2"/>
      <c r="Q65" s="1"/>
      <c r="R65" s="1"/>
    </row>
    <row r="66" spans="1:18" ht="15.75">
      <c r="A66" s="5">
        <v>4266</v>
      </c>
      <c r="B66" s="6" t="s">
        <v>26</v>
      </c>
      <c r="C66" s="11" t="e">
        <f t="shared" si="0"/>
        <v>#VALUE!</v>
      </c>
      <c r="D66" s="8"/>
      <c r="E66" s="8"/>
      <c r="F66" s="10" t="e">
        <f t="shared" si="3"/>
        <v>#VALUE!</v>
      </c>
      <c r="G66" s="18">
        <v>60000</v>
      </c>
      <c r="H66" s="11">
        <v>30000</v>
      </c>
      <c r="I66" s="6"/>
      <c r="J66" s="11"/>
      <c r="K66" s="6"/>
      <c r="L66" s="11">
        <f t="shared" si="1"/>
        <v>0</v>
      </c>
      <c r="M66" s="11">
        <f t="shared" si="2"/>
        <v>0</v>
      </c>
      <c r="N66" s="18"/>
      <c r="O66" s="6"/>
      <c r="P66" s="3"/>
    </row>
    <row r="67" spans="1:18" ht="15.75">
      <c r="A67" s="5"/>
      <c r="B67" s="18" t="s">
        <v>63</v>
      </c>
      <c r="C67" s="11"/>
      <c r="D67" s="8"/>
      <c r="E67" s="8"/>
      <c r="F67" s="10"/>
      <c r="G67" s="18"/>
      <c r="H67" s="11"/>
      <c r="I67" s="6"/>
      <c r="J67" s="11"/>
      <c r="K67" s="6"/>
      <c r="L67" s="11"/>
      <c r="M67" s="11"/>
      <c r="N67" s="18">
        <f t="shared" si="4"/>
        <v>50000</v>
      </c>
      <c r="O67" s="18">
        <v>60000</v>
      </c>
      <c r="P67" s="3"/>
    </row>
    <row r="68" spans="1:18" ht="15.75">
      <c r="A68" s="5"/>
      <c r="B68" s="18" t="s">
        <v>67</v>
      </c>
      <c r="C68" s="11"/>
      <c r="D68" s="8"/>
      <c r="E68" s="8"/>
      <c r="F68" s="10"/>
      <c r="G68" s="18"/>
      <c r="H68" s="11"/>
      <c r="I68" s="6"/>
      <c r="J68" s="11"/>
      <c r="K68" s="6"/>
      <c r="L68" s="11"/>
      <c r="M68" s="11"/>
      <c r="N68" s="18">
        <f t="shared" si="4"/>
        <v>25000</v>
      </c>
      <c r="O68" s="18">
        <v>30000</v>
      </c>
      <c r="P68" s="3"/>
    </row>
    <row r="69" spans="1:18" ht="15.75">
      <c r="A69" s="5">
        <v>4268</v>
      </c>
      <c r="B69" s="6" t="s">
        <v>27</v>
      </c>
      <c r="C69" s="11">
        <v>166000</v>
      </c>
      <c r="D69" s="9"/>
      <c r="E69" s="9"/>
      <c r="F69" s="10">
        <f t="shared" si="3"/>
        <v>166000</v>
      </c>
      <c r="G69" s="18">
        <v>130000</v>
      </c>
      <c r="H69" s="12">
        <v>165996</v>
      </c>
      <c r="I69" s="7">
        <v>111584</v>
      </c>
      <c r="J69" s="12">
        <v>64976</v>
      </c>
      <c r="K69" s="7">
        <v>7517</v>
      </c>
      <c r="L69" s="12">
        <f t="shared" si="1"/>
        <v>72493</v>
      </c>
      <c r="M69" s="12">
        <f t="shared" si="2"/>
        <v>173983.2</v>
      </c>
      <c r="N69" s="18"/>
      <c r="O69" s="6"/>
    </row>
    <row r="70" spans="1:18" ht="15.75">
      <c r="A70" s="5"/>
      <c r="B70" s="18" t="s">
        <v>68</v>
      </c>
      <c r="C70" s="14"/>
      <c r="D70" s="28"/>
      <c r="E70" s="28"/>
      <c r="F70" s="10"/>
      <c r="G70" s="18"/>
      <c r="H70" s="13"/>
      <c r="I70" s="16"/>
      <c r="J70" s="13"/>
      <c r="K70" s="16"/>
      <c r="L70" s="13"/>
      <c r="M70" s="13"/>
      <c r="N70" s="18">
        <f t="shared" si="4"/>
        <v>191666.66666666669</v>
      </c>
      <c r="O70" s="18">
        <v>230000</v>
      </c>
    </row>
    <row r="71" spans="1:18" ht="15.75">
      <c r="A71" s="5"/>
      <c r="B71" s="18" t="s">
        <v>69</v>
      </c>
      <c r="C71" s="14"/>
      <c r="D71" s="28"/>
      <c r="E71" s="28"/>
      <c r="F71" s="10"/>
      <c r="G71" s="18"/>
      <c r="H71" s="13"/>
      <c r="I71" s="16"/>
      <c r="J71" s="13"/>
      <c r="K71" s="16"/>
      <c r="L71" s="13"/>
      <c r="M71" s="13"/>
      <c r="N71" s="18">
        <f t="shared" si="4"/>
        <v>55000</v>
      </c>
      <c r="O71" s="18">
        <v>66000</v>
      </c>
    </row>
    <row r="72" spans="1:18" ht="15.75">
      <c r="A72" s="22">
        <v>512</v>
      </c>
      <c r="B72" s="7"/>
      <c r="C72" s="12"/>
      <c r="D72" s="9"/>
      <c r="E72" s="9"/>
      <c r="F72" s="10"/>
      <c r="G72" s="13"/>
      <c r="H72" s="12"/>
      <c r="I72" s="7"/>
      <c r="J72" s="12"/>
      <c r="K72" s="7"/>
      <c r="L72" s="12"/>
      <c r="M72" s="12"/>
      <c r="N72" s="18"/>
      <c r="O72" s="6"/>
    </row>
    <row r="73" spans="1:18" ht="15.75">
      <c r="A73" s="5">
        <v>5122</v>
      </c>
      <c r="B73" s="7" t="s">
        <v>28</v>
      </c>
      <c r="C73" s="12" t="e">
        <f t="shared" si="0"/>
        <v>#VALUE!</v>
      </c>
      <c r="D73" s="9"/>
      <c r="E73" s="9"/>
      <c r="F73" s="10"/>
      <c r="G73" s="16">
        <v>300000</v>
      </c>
      <c r="H73" s="12"/>
      <c r="I73" s="7">
        <v>32690</v>
      </c>
      <c r="J73" s="12"/>
      <c r="K73" s="7"/>
      <c r="L73" s="12">
        <f t="shared" si="1"/>
        <v>0</v>
      </c>
      <c r="M73" s="12">
        <f t="shared" si="2"/>
        <v>0</v>
      </c>
      <c r="N73" s="18"/>
      <c r="O73" s="6"/>
    </row>
    <row r="74" spans="1:18" ht="15.75">
      <c r="A74" s="5"/>
      <c r="B74" s="16" t="s">
        <v>70</v>
      </c>
      <c r="C74" s="12"/>
      <c r="D74" s="9"/>
      <c r="E74" s="9"/>
      <c r="F74" s="10"/>
      <c r="G74" s="16"/>
      <c r="H74" s="12"/>
      <c r="I74" s="7"/>
      <c r="J74" s="12"/>
      <c r="K74" s="7"/>
      <c r="L74" s="12"/>
      <c r="M74" s="12"/>
      <c r="N74" s="18">
        <f t="shared" si="4"/>
        <v>208333.33333333334</v>
      </c>
      <c r="O74" s="18">
        <v>250000</v>
      </c>
    </row>
    <row r="75" spans="1:18" ht="15.75">
      <c r="A75" s="5">
        <v>5126</v>
      </c>
      <c r="B75" s="7" t="s">
        <v>29</v>
      </c>
      <c r="C75" s="12" t="e">
        <f t="shared" si="0"/>
        <v>#VALUE!</v>
      </c>
      <c r="D75" s="9"/>
      <c r="E75" s="9"/>
      <c r="F75" s="10"/>
      <c r="G75" s="16">
        <v>300000</v>
      </c>
      <c r="H75" s="12"/>
      <c r="I75" s="7"/>
      <c r="J75" s="12"/>
      <c r="K75" s="7"/>
      <c r="L75" s="12">
        <f t="shared" si="1"/>
        <v>0</v>
      </c>
      <c r="M75" s="12">
        <f t="shared" si="2"/>
        <v>0</v>
      </c>
      <c r="N75" s="18"/>
      <c r="O75" s="6"/>
    </row>
    <row r="76" spans="1:18" ht="15.75">
      <c r="A76" s="5"/>
      <c r="B76" s="16" t="s">
        <v>72</v>
      </c>
      <c r="C76" s="12"/>
      <c r="D76" s="9"/>
      <c r="E76" s="9"/>
      <c r="F76" s="10"/>
      <c r="G76" s="16"/>
      <c r="H76" s="12"/>
      <c r="I76" s="7"/>
      <c r="J76" s="12"/>
      <c r="K76" s="7"/>
      <c r="L76" s="12"/>
      <c r="M76" s="12"/>
      <c r="N76" s="18">
        <f t="shared" si="4"/>
        <v>208333.33333333334</v>
      </c>
      <c r="O76" s="18">
        <v>250000</v>
      </c>
    </row>
    <row r="77" spans="1:18" ht="15.75">
      <c r="A77" s="22">
        <v>515</v>
      </c>
      <c r="B77" s="7"/>
      <c r="C77" s="12">
        <f t="shared" si="0"/>
        <v>0</v>
      </c>
      <c r="D77" s="9"/>
      <c r="E77" s="9"/>
      <c r="F77" s="10"/>
      <c r="G77" s="13"/>
      <c r="H77" s="12"/>
      <c r="I77" s="7"/>
      <c r="J77" s="12"/>
      <c r="K77" s="7"/>
      <c r="L77" s="12">
        <f t="shared" si="1"/>
        <v>0</v>
      </c>
      <c r="M77" s="12">
        <f t="shared" si="2"/>
        <v>0</v>
      </c>
      <c r="N77" s="18"/>
      <c r="O77" s="6"/>
    </row>
    <row r="78" spans="1:18" ht="15.75">
      <c r="A78" s="5">
        <v>5151</v>
      </c>
      <c r="B78" s="7" t="s">
        <v>30</v>
      </c>
      <c r="C78" s="12" t="e">
        <f t="shared" si="0"/>
        <v>#VALUE!</v>
      </c>
      <c r="D78" s="9"/>
      <c r="E78" s="9"/>
      <c r="F78" s="10" t="e">
        <f t="shared" si="3"/>
        <v>#VALUE!</v>
      </c>
      <c r="G78" s="16">
        <v>50000</v>
      </c>
      <c r="H78" s="12"/>
      <c r="I78" s="7">
        <v>17637</v>
      </c>
      <c r="J78" s="12"/>
      <c r="K78" s="7"/>
      <c r="L78" s="12">
        <f t="shared" si="1"/>
        <v>0</v>
      </c>
      <c r="M78" s="12">
        <f t="shared" si="2"/>
        <v>0</v>
      </c>
      <c r="N78" s="18"/>
      <c r="O78" s="6"/>
    </row>
    <row r="79" spans="1:18" ht="15.75">
      <c r="A79" s="5"/>
      <c r="B79" s="16" t="s">
        <v>71</v>
      </c>
      <c r="C79" s="12"/>
      <c r="D79" s="9"/>
      <c r="E79" s="9"/>
      <c r="F79" s="10"/>
      <c r="G79" s="16"/>
      <c r="H79" s="12"/>
      <c r="I79" s="7"/>
      <c r="J79" s="12"/>
      <c r="K79" s="7"/>
      <c r="L79" s="12"/>
      <c r="M79" s="12"/>
      <c r="N79" s="18">
        <f>O79/1.1</f>
        <v>45454.545454545449</v>
      </c>
      <c r="O79" s="18">
        <v>50000</v>
      </c>
    </row>
    <row r="80" spans="1:18" ht="16.5" thickBot="1">
      <c r="A80" s="5"/>
      <c r="B80" s="7"/>
      <c r="C80" s="12">
        <f t="shared" si="0"/>
        <v>0</v>
      </c>
      <c r="D80" s="9"/>
      <c r="E80" s="9"/>
      <c r="F80" s="10">
        <f t="shared" si="3"/>
        <v>0</v>
      </c>
      <c r="G80" s="13"/>
      <c r="H80" s="12"/>
      <c r="I80" s="7"/>
      <c r="J80" s="12"/>
      <c r="K80" s="7"/>
      <c r="L80" s="12">
        <f t="shared" si="1"/>
        <v>0</v>
      </c>
      <c r="M80" s="12">
        <f t="shared" si="2"/>
        <v>0</v>
      </c>
      <c r="N80" s="31"/>
      <c r="O80" s="33"/>
    </row>
    <row r="81" spans="1:15" ht="17.25" thickTop="1" thickBot="1">
      <c r="A81" s="5"/>
      <c r="B81" s="19" t="s">
        <v>34</v>
      </c>
      <c r="C81" s="14" t="e">
        <f t="shared" ref="C81:O81" si="6">SUM(C12:C80)</f>
        <v>#VALUE!</v>
      </c>
      <c r="D81" s="10">
        <f t="shared" si="6"/>
        <v>792184</v>
      </c>
      <c r="E81" s="10">
        <f t="shared" si="6"/>
        <v>0</v>
      </c>
      <c r="F81" s="10" t="e">
        <f t="shared" si="6"/>
        <v>#VALUE!</v>
      </c>
      <c r="G81" s="14">
        <f t="shared" si="6"/>
        <v>9490000</v>
      </c>
      <c r="H81" s="13">
        <f t="shared" si="6"/>
        <v>3790968</v>
      </c>
      <c r="I81" s="16">
        <f t="shared" si="6"/>
        <v>10391582</v>
      </c>
      <c r="J81" s="13">
        <f t="shared" si="6"/>
        <v>1592691</v>
      </c>
      <c r="K81" s="16">
        <f t="shared" si="6"/>
        <v>2971344</v>
      </c>
      <c r="L81" s="13">
        <f t="shared" si="6"/>
        <v>4564035</v>
      </c>
      <c r="M81" s="13">
        <f t="shared" si="6"/>
        <v>10953684</v>
      </c>
      <c r="N81" s="32">
        <f t="shared" si="6"/>
        <v>8955075.7575757578</v>
      </c>
      <c r="O81" s="32">
        <f t="shared" si="6"/>
        <v>10684000</v>
      </c>
    </row>
    <row r="82" spans="1:15" ht="15.75" thickTop="1">
      <c r="A82" s="1"/>
      <c r="J82" s="1"/>
      <c r="K82" s="1"/>
      <c r="L82" s="1"/>
      <c r="M82" s="1"/>
      <c r="N82" s="1"/>
    </row>
    <row r="83" spans="1:15">
      <c r="A83" s="1"/>
      <c r="J83" s="1"/>
      <c r="K83" s="1"/>
      <c r="L83" s="1"/>
      <c r="M83" s="1"/>
      <c r="N83" s="1"/>
    </row>
    <row r="84" spans="1:15">
      <c r="A84" t="s">
        <v>75</v>
      </c>
      <c r="H84" s="1"/>
      <c r="J84" s="1"/>
      <c r="K84" s="1"/>
      <c r="L84" s="1"/>
      <c r="M84" s="1"/>
      <c r="N84" s="1" t="s">
        <v>76</v>
      </c>
    </row>
    <row r="86" spans="1:15">
      <c r="A86" t="s">
        <v>85</v>
      </c>
      <c r="N86" t="s">
        <v>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2"/>
  <sheetViews>
    <sheetView tabSelected="1" topLeftCell="A16" workbookViewId="0">
      <selection activeCell="O82" sqref="O82"/>
    </sheetView>
  </sheetViews>
  <sheetFormatPr defaultRowHeight="15"/>
  <cols>
    <col min="1" max="1" width="11.85546875" customWidth="1"/>
    <col min="2" max="2" width="44.7109375" customWidth="1"/>
    <col min="3" max="3" width="18.28515625" hidden="1" customWidth="1"/>
    <col min="4" max="4" width="5.140625" hidden="1" customWidth="1"/>
    <col min="5" max="5" width="4.140625" hidden="1" customWidth="1"/>
    <col min="6" max="6" width="5.42578125" hidden="1" customWidth="1"/>
    <col min="7" max="7" width="17.28515625" hidden="1" customWidth="1"/>
    <col min="8" max="8" width="12.7109375" hidden="1" customWidth="1"/>
    <col min="9" max="9" width="12.140625" hidden="1" customWidth="1"/>
    <col min="10" max="10" width="11" hidden="1" customWidth="1"/>
    <col min="11" max="12" width="11.7109375" hidden="1" customWidth="1"/>
    <col min="13" max="13" width="13.5703125" hidden="1" customWidth="1"/>
    <col min="14" max="14" width="13.5703125" customWidth="1"/>
    <col min="15" max="15" width="17.140625" customWidth="1"/>
  </cols>
  <sheetData>
    <row r="1" spans="1:18" ht="18.75">
      <c r="A1" s="20" t="s">
        <v>31</v>
      </c>
    </row>
    <row r="2" spans="1:18" ht="18.75">
      <c r="A2" s="20" t="s">
        <v>32</v>
      </c>
      <c r="G2" s="4" t="s">
        <v>9</v>
      </c>
      <c r="H2" t="s">
        <v>7</v>
      </c>
      <c r="J2" t="s">
        <v>8</v>
      </c>
    </row>
    <row r="3" spans="1:18" ht="15.75">
      <c r="A3" s="27" t="s">
        <v>36</v>
      </c>
      <c r="G3" s="4"/>
    </row>
    <row r="4" spans="1:18" ht="15.75">
      <c r="A4" s="27" t="s">
        <v>37</v>
      </c>
      <c r="G4" s="4"/>
    </row>
    <row r="5" spans="1:18" ht="15.75">
      <c r="A5" s="27"/>
      <c r="G5" s="4"/>
    </row>
    <row r="6" spans="1:18" ht="18.75">
      <c r="A6" s="46" t="s">
        <v>95</v>
      </c>
      <c r="B6" s="46"/>
      <c r="C6" s="46"/>
      <c r="D6" s="46"/>
      <c r="E6" s="46"/>
      <c r="F6" s="46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8" ht="18.75">
      <c r="A7" s="46" t="s">
        <v>94</v>
      </c>
      <c r="B7" s="46"/>
      <c r="C7" s="46"/>
      <c r="D7" s="46"/>
      <c r="E7" s="46"/>
      <c r="F7" s="46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8" ht="18.75">
      <c r="A8" s="46" t="s">
        <v>93</v>
      </c>
      <c r="B8" s="46"/>
      <c r="C8" s="46"/>
      <c r="D8" s="46"/>
      <c r="E8" s="46"/>
      <c r="F8" s="46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8" ht="18.75">
      <c r="A9" s="20"/>
      <c r="G9" s="4"/>
    </row>
    <row r="10" spans="1:18" ht="30">
      <c r="A10" s="23" t="s">
        <v>12</v>
      </c>
      <c r="B10" s="24" t="s">
        <v>33</v>
      </c>
      <c r="C10" s="4" t="s">
        <v>0</v>
      </c>
      <c r="D10" t="s">
        <v>1</v>
      </c>
      <c r="E10" t="s">
        <v>2</v>
      </c>
      <c r="F10" s="4" t="s">
        <v>3</v>
      </c>
      <c r="G10" s="4" t="s">
        <v>4</v>
      </c>
      <c r="H10" s="17" t="s">
        <v>5</v>
      </c>
      <c r="I10" s="17" t="s">
        <v>6</v>
      </c>
      <c r="J10" s="17" t="s">
        <v>5</v>
      </c>
      <c r="K10" s="17" t="s">
        <v>6</v>
      </c>
      <c r="L10" s="17" t="s">
        <v>10</v>
      </c>
      <c r="M10" s="21" t="s">
        <v>11</v>
      </c>
      <c r="N10" s="29" t="s">
        <v>74</v>
      </c>
      <c r="O10" s="24" t="s">
        <v>73</v>
      </c>
    </row>
    <row r="11" spans="1:18" ht="15.75">
      <c r="A11" s="22">
        <v>421</v>
      </c>
      <c r="B11" s="6"/>
      <c r="C11" s="11">
        <f t="shared" ref="C11:C77" si="0">B11*12</f>
        <v>0</v>
      </c>
      <c r="D11" s="8"/>
      <c r="E11" s="8"/>
      <c r="F11" s="10"/>
      <c r="G11" s="14"/>
      <c r="H11" s="11"/>
      <c r="I11" s="6"/>
      <c r="J11" s="11"/>
      <c r="K11" s="6"/>
      <c r="L11" s="11">
        <f t="shared" ref="L11:L77" si="1">J11+K11</f>
        <v>0</v>
      </c>
      <c r="M11" s="11">
        <f t="shared" ref="M11:M77" si="2">L11/5*12</f>
        <v>0</v>
      </c>
      <c r="N11" s="6"/>
      <c r="O11" s="6"/>
      <c r="P11" s="2"/>
      <c r="Q11" s="1"/>
      <c r="R11" s="1"/>
    </row>
    <row r="12" spans="1:18" ht="15.75">
      <c r="A12" s="5">
        <v>4213</v>
      </c>
      <c r="B12" s="6" t="s">
        <v>13</v>
      </c>
      <c r="C12" s="11">
        <v>1496000</v>
      </c>
      <c r="D12" s="8"/>
      <c r="E12" s="8"/>
      <c r="F12" s="10">
        <f t="shared" ref="F12:F77" si="3">C12+D12+E12</f>
        <v>1496000</v>
      </c>
      <c r="G12" s="18">
        <v>1300000</v>
      </c>
      <c r="H12" s="11">
        <v>1497000</v>
      </c>
      <c r="I12" s="6">
        <v>1904747</v>
      </c>
      <c r="J12" s="11">
        <v>573504</v>
      </c>
      <c r="K12" s="6">
        <v>667682</v>
      </c>
      <c r="L12" s="11">
        <f t="shared" si="1"/>
        <v>1241186</v>
      </c>
      <c r="M12" s="11">
        <f t="shared" si="2"/>
        <v>2978846.4000000004</v>
      </c>
      <c r="N12" s="6"/>
      <c r="O12" s="6"/>
      <c r="P12" s="2"/>
      <c r="Q12" s="1"/>
      <c r="R12" s="1"/>
    </row>
    <row r="13" spans="1:18" ht="15.75">
      <c r="A13" s="5"/>
      <c r="B13" s="18" t="s">
        <v>38</v>
      </c>
      <c r="C13" s="11"/>
      <c r="D13" s="8"/>
      <c r="E13" s="8"/>
      <c r="F13" s="10"/>
      <c r="G13" s="18"/>
      <c r="H13" s="11"/>
      <c r="I13" s="6"/>
      <c r="J13" s="11"/>
      <c r="K13" s="6"/>
      <c r="L13" s="11"/>
      <c r="M13" s="11"/>
      <c r="N13" s="18">
        <f>O13/1.2</f>
        <v>100000</v>
      </c>
      <c r="O13" s="18">
        <v>120000</v>
      </c>
      <c r="P13" s="2"/>
      <c r="Q13" s="1"/>
      <c r="R13" s="1"/>
    </row>
    <row r="14" spans="1:18" ht="15.75">
      <c r="A14" s="5"/>
      <c r="B14" s="18" t="s">
        <v>39</v>
      </c>
      <c r="C14" s="11"/>
      <c r="D14" s="8"/>
      <c r="E14" s="8"/>
      <c r="F14" s="10"/>
      <c r="G14" s="18"/>
      <c r="H14" s="11"/>
      <c r="I14" s="6"/>
      <c r="J14" s="11"/>
      <c r="K14" s="6"/>
      <c r="L14" s="11"/>
      <c r="M14" s="11"/>
      <c r="N14" s="18">
        <f t="shared" ref="N14:N73" si="4">O14/1.2</f>
        <v>75000</v>
      </c>
      <c r="O14" s="18">
        <v>90000</v>
      </c>
      <c r="P14" s="2"/>
      <c r="Q14" s="1"/>
      <c r="R14" s="1"/>
    </row>
    <row r="15" spans="1:18" ht="15.75">
      <c r="A15" s="5">
        <v>4214</v>
      </c>
      <c r="B15" s="6" t="s">
        <v>14</v>
      </c>
      <c r="C15" s="11">
        <v>484000</v>
      </c>
      <c r="D15" s="8"/>
      <c r="E15" s="8"/>
      <c r="F15" s="10">
        <f t="shared" si="3"/>
        <v>484000</v>
      </c>
      <c r="G15" s="18">
        <v>100000</v>
      </c>
      <c r="H15" s="11">
        <v>483996</v>
      </c>
      <c r="I15" s="6"/>
      <c r="J15" s="11">
        <v>189548</v>
      </c>
      <c r="K15" s="6">
        <v>3498</v>
      </c>
      <c r="L15" s="11">
        <f t="shared" si="1"/>
        <v>193046</v>
      </c>
      <c r="M15" s="11">
        <f t="shared" si="2"/>
        <v>463310.39999999997</v>
      </c>
      <c r="N15" s="18"/>
      <c r="O15" s="6"/>
      <c r="P15" s="2"/>
      <c r="Q15" s="1"/>
      <c r="R15" s="1"/>
    </row>
    <row r="16" spans="1:18" ht="15.75">
      <c r="A16" s="5"/>
      <c r="B16" s="18" t="s">
        <v>40</v>
      </c>
      <c r="C16" s="11"/>
      <c r="D16" s="8"/>
      <c r="E16" s="8"/>
      <c r="F16" s="10"/>
      <c r="G16" s="18"/>
      <c r="H16" s="11"/>
      <c r="I16" s="6"/>
      <c r="J16" s="11"/>
      <c r="K16" s="6"/>
      <c r="L16" s="11"/>
      <c r="M16" s="11"/>
      <c r="N16" s="18">
        <f t="shared" si="4"/>
        <v>150000</v>
      </c>
      <c r="O16" s="18">
        <v>180000</v>
      </c>
      <c r="P16" s="2"/>
      <c r="Q16" s="1"/>
      <c r="R16" s="1"/>
    </row>
    <row r="17" spans="1:18" ht="15.75">
      <c r="A17" s="5"/>
      <c r="B17" s="18" t="s">
        <v>41</v>
      </c>
      <c r="C17" s="11"/>
      <c r="D17" s="8"/>
      <c r="E17" s="8"/>
      <c r="F17" s="10"/>
      <c r="G17" s="18"/>
      <c r="H17" s="11"/>
      <c r="I17" s="6"/>
      <c r="J17" s="11"/>
      <c r="K17" s="6"/>
      <c r="L17" s="11"/>
      <c r="M17" s="11"/>
      <c r="N17" s="18">
        <f t="shared" si="4"/>
        <v>250000</v>
      </c>
      <c r="O17" s="18">
        <v>300000</v>
      </c>
      <c r="P17" s="2"/>
      <c r="Q17" s="1"/>
      <c r="R17" s="1"/>
    </row>
    <row r="18" spans="1:18" ht="15.75">
      <c r="A18" s="5"/>
      <c r="B18" s="18" t="s">
        <v>80</v>
      </c>
      <c r="C18" s="11"/>
      <c r="D18" s="8"/>
      <c r="E18" s="8"/>
      <c r="F18" s="10"/>
      <c r="G18" s="18"/>
      <c r="H18" s="11"/>
      <c r="I18" s="6"/>
      <c r="J18" s="11"/>
      <c r="K18" s="6"/>
      <c r="L18" s="11"/>
      <c r="M18" s="11"/>
      <c r="N18" s="18">
        <f t="shared" si="4"/>
        <v>16666.666666666668</v>
      </c>
      <c r="O18" s="18">
        <v>20000</v>
      </c>
      <c r="P18" s="2"/>
      <c r="Q18" s="1"/>
      <c r="R18" s="1"/>
    </row>
    <row r="19" spans="1:18" ht="15.75">
      <c r="A19" s="22">
        <v>423</v>
      </c>
      <c r="B19" s="6"/>
      <c r="C19" s="11"/>
      <c r="D19" s="8"/>
      <c r="E19" s="8"/>
      <c r="F19" s="10"/>
      <c r="G19" s="18"/>
      <c r="H19" s="11"/>
      <c r="I19" s="6"/>
      <c r="J19" s="11"/>
      <c r="K19" s="6"/>
      <c r="L19" s="11"/>
      <c r="M19" s="11"/>
      <c r="N19" s="18"/>
      <c r="O19" s="6"/>
      <c r="P19" s="2"/>
      <c r="Q19" s="1"/>
      <c r="R19" s="1"/>
    </row>
    <row r="20" spans="1:18" ht="15.75">
      <c r="A20" s="5">
        <v>4231</v>
      </c>
      <c r="B20" s="6" t="s">
        <v>15</v>
      </c>
      <c r="C20" s="11">
        <v>80000</v>
      </c>
      <c r="D20" s="8"/>
      <c r="E20" s="8"/>
      <c r="F20" s="10">
        <f t="shared" si="3"/>
        <v>80000</v>
      </c>
      <c r="G20" s="14">
        <v>2700000</v>
      </c>
      <c r="H20" s="11">
        <v>79992</v>
      </c>
      <c r="I20" s="6">
        <v>1575495</v>
      </c>
      <c r="J20" s="11">
        <v>14865</v>
      </c>
      <c r="K20" s="6">
        <v>93903</v>
      </c>
      <c r="L20" s="11">
        <f t="shared" si="1"/>
        <v>108768</v>
      </c>
      <c r="M20" s="11">
        <f t="shared" si="2"/>
        <v>261043.19999999998</v>
      </c>
      <c r="N20" s="18"/>
      <c r="O20" s="6"/>
      <c r="P20" s="2"/>
      <c r="Q20" s="1"/>
      <c r="R20" s="1"/>
    </row>
    <row r="21" spans="1:18" ht="15.75">
      <c r="A21" s="5"/>
      <c r="B21" s="18" t="s">
        <v>42</v>
      </c>
      <c r="C21" s="11"/>
      <c r="D21" s="8"/>
      <c r="E21" s="8"/>
      <c r="F21" s="10"/>
      <c r="G21" s="14"/>
      <c r="H21" s="11"/>
      <c r="I21" s="6"/>
      <c r="J21" s="11"/>
      <c r="K21" s="6"/>
      <c r="L21" s="11"/>
      <c r="M21" s="11"/>
      <c r="N21" s="18">
        <f t="shared" si="4"/>
        <v>650000</v>
      </c>
      <c r="O21" s="18">
        <v>780000</v>
      </c>
      <c r="P21" s="2"/>
      <c r="Q21" s="1"/>
      <c r="R21" s="1"/>
    </row>
    <row r="22" spans="1:18" ht="15.75">
      <c r="A22" s="5">
        <v>4232</v>
      </c>
      <c r="B22" s="6" t="s">
        <v>16</v>
      </c>
      <c r="C22" s="11" t="e">
        <f t="shared" si="0"/>
        <v>#VALUE!</v>
      </c>
      <c r="D22" s="8"/>
      <c r="E22" s="8"/>
      <c r="F22" s="10" t="e">
        <f t="shared" si="3"/>
        <v>#VALUE!</v>
      </c>
      <c r="G22" s="14">
        <v>50000</v>
      </c>
      <c r="H22" s="11">
        <v>120000</v>
      </c>
      <c r="I22" s="6">
        <v>310295</v>
      </c>
      <c r="J22" s="11">
        <v>63478</v>
      </c>
      <c r="K22" s="6">
        <v>29670</v>
      </c>
      <c r="L22" s="11">
        <f t="shared" si="1"/>
        <v>93148</v>
      </c>
      <c r="M22" s="11">
        <f t="shared" si="2"/>
        <v>223555.19999999998</v>
      </c>
      <c r="N22" s="18"/>
      <c r="O22" s="6"/>
      <c r="P22" s="2"/>
      <c r="Q22" s="1"/>
      <c r="R22" s="1"/>
    </row>
    <row r="23" spans="1:18" ht="15.75">
      <c r="A23" s="5"/>
      <c r="B23" s="18" t="s">
        <v>43</v>
      </c>
      <c r="C23" s="11"/>
      <c r="D23" s="8"/>
      <c r="E23" s="8"/>
      <c r="F23" s="10"/>
      <c r="G23" s="14"/>
      <c r="H23" s="11"/>
      <c r="I23" s="6"/>
      <c r="J23" s="11"/>
      <c r="K23" s="6"/>
      <c r="L23" s="11"/>
      <c r="M23" s="11"/>
      <c r="N23" s="18">
        <f t="shared" si="4"/>
        <v>500000</v>
      </c>
      <c r="O23" s="18">
        <v>600000</v>
      </c>
      <c r="P23" s="2"/>
      <c r="Q23" s="1"/>
      <c r="R23" s="1"/>
    </row>
    <row r="24" spans="1:18" ht="15.75">
      <c r="A24" s="5">
        <v>4233</v>
      </c>
      <c r="B24" s="6" t="s">
        <v>17</v>
      </c>
      <c r="C24" s="11">
        <v>163000</v>
      </c>
      <c r="D24" s="8"/>
      <c r="E24" s="8"/>
      <c r="F24" s="10">
        <f t="shared" si="3"/>
        <v>163000</v>
      </c>
      <c r="G24" s="14">
        <v>150000</v>
      </c>
      <c r="H24" s="11">
        <v>162996</v>
      </c>
      <c r="I24" s="6"/>
      <c r="J24" s="11">
        <v>0</v>
      </c>
      <c r="K24" s="6">
        <v>0</v>
      </c>
      <c r="L24" s="11">
        <f t="shared" si="1"/>
        <v>0</v>
      </c>
      <c r="M24" s="11">
        <f t="shared" si="2"/>
        <v>0</v>
      </c>
      <c r="N24" s="18"/>
      <c r="O24" s="6"/>
      <c r="P24" s="2"/>
      <c r="Q24" s="1"/>
      <c r="R24" s="1"/>
    </row>
    <row r="25" spans="1:18" ht="15.75">
      <c r="A25" s="5"/>
      <c r="B25" s="18" t="s">
        <v>44</v>
      </c>
      <c r="C25" s="11"/>
      <c r="D25" s="8"/>
      <c r="E25" s="8"/>
      <c r="F25" s="10"/>
      <c r="G25" s="14"/>
      <c r="H25" s="11"/>
      <c r="I25" s="6"/>
      <c r="J25" s="11"/>
      <c r="K25" s="6"/>
      <c r="L25" s="11"/>
      <c r="M25" s="11"/>
      <c r="N25" s="18">
        <f t="shared" si="4"/>
        <v>202500</v>
      </c>
      <c r="O25" s="18">
        <v>243000</v>
      </c>
      <c r="P25" s="2"/>
      <c r="Q25" s="1"/>
      <c r="R25" s="1"/>
    </row>
    <row r="26" spans="1:18" ht="15.75">
      <c r="A26" s="5">
        <v>4234</v>
      </c>
      <c r="B26" s="6" t="s">
        <v>18</v>
      </c>
      <c r="C26" s="11" t="e">
        <f t="shared" si="0"/>
        <v>#VALUE!</v>
      </c>
      <c r="D26" s="8"/>
      <c r="E26" s="8"/>
      <c r="F26" s="10" t="e">
        <f t="shared" si="3"/>
        <v>#VALUE!</v>
      </c>
      <c r="G26" s="14">
        <v>400000</v>
      </c>
      <c r="H26" s="11">
        <v>120000</v>
      </c>
      <c r="I26" s="6">
        <v>848611</v>
      </c>
      <c r="J26" s="11">
        <v>56670</v>
      </c>
      <c r="K26" s="6">
        <v>479900</v>
      </c>
      <c r="L26" s="11">
        <f t="shared" si="1"/>
        <v>536570</v>
      </c>
      <c r="M26" s="11">
        <f t="shared" si="2"/>
        <v>1287768</v>
      </c>
      <c r="N26" s="18"/>
      <c r="O26" s="6"/>
      <c r="P26" s="2"/>
      <c r="Q26" s="1"/>
      <c r="R26" s="1"/>
    </row>
    <row r="27" spans="1:18" ht="15.75">
      <c r="A27" s="5"/>
      <c r="B27" s="18" t="s">
        <v>45</v>
      </c>
      <c r="C27" s="11"/>
      <c r="D27" s="8"/>
      <c r="E27" s="8"/>
      <c r="F27" s="10"/>
      <c r="G27" s="14"/>
      <c r="H27" s="11"/>
      <c r="I27" s="6"/>
      <c r="J27" s="11"/>
      <c r="K27" s="6"/>
      <c r="L27" s="11"/>
      <c r="M27" s="11"/>
      <c r="N27" s="18">
        <f t="shared" si="4"/>
        <v>333333.33333333337</v>
      </c>
      <c r="O27" s="18">
        <v>400000</v>
      </c>
      <c r="P27" s="2"/>
      <c r="Q27" s="1"/>
      <c r="R27" s="1"/>
    </row>
    <row r="28" spans="1:18" ht="15.75">
      <c r="A28" s="5"/>
      <c r="B28" s="18" t="s">
        <v>46</v>
      </c>
      <c r="C28" s="11"/>
      <c r="D28" s="8"/>
      <c r="E28" s="8"/>
      <c r="F28" s="10"/>
      <c r="G28" s="14"/>
      <c r="H28" s="11"/>
      <c r="I28" s="6"/>
      <c r="J28" s="11"/>
      <c r="K28" s="6"/>
      <c r="L28" s="11"/>
      <c r="M28" s="11"/>
      <c r="N28" s="18">
        <f>O28/1.1</f>
        <v>336363.63636363635</v>
      </c>
      <c r="O28" s="18">
        <v>370000</v>
      </c>
      <c r="P28" s="2"/>
      <c r="Q28" s="1"/>
      <c r="R28" s="1"/>
    </row>
    <row r="29" spans="1:18" ht="15.75">
      <c r="A29" s="5"/>
      <c r="B29" s="18" t="s">
        <v>81</v>
      </c>
      <c r="C29" s="11"/>
      <c r="D29" s="8"/>
      <c r="E29" s="8"/>
      <c r="F29" s="10"/>
      <c r="G29" s="14"/>
      <c r="H29" s="11"/>
      <c r="I29" s="6"/>
      <c r="J29" s="11"/>
      <c r="K29" s="6"/>
      <c r="L29" s="11"/>
      <c r="M29" s="11"/>
      <c r="N29" s="18">
        <f t="shared" si="4"/>
        <v>83333.333333333343</v>
      </c>
      <c r="O29" s="18">
        <v>100000</v>
      </c>
      <c r="P29" s="2"/>
      <c r="Q29" s="1"/>
      <c r="R29" s="1"/>
    </row>
    <row r="30" spans="1:18" ht="15.75">
      <c r="A30" s="5"/>
      <c r="B30" s="18" t="s">
        <v>47</v>
      </c>
      <c r="C30" s="11"/>
      <c r="D30" s="8"/>
      <c r="E30" s="8"/>
      <c r="F30" s="10"/>
      <c r="G30" s="14"/>
      <c r="H30" s="11"/>
      <c r="I30" s="6"/>
      <c r="J30" s="11"/>
      <c r="K30" s="6"/>
      <c r="L30" s="11"/>
      <c r="M30" s="11"/>
      <c r="N30" s="18">
        <f t="shared" si="4"/>
        <v>41666.666666666672</v>
      </c>
      <c r="O30" s="18">
        <v>50000</v>
      </c>
      <c r="P30" s="2"/>
      <c r="Q30" s="1"/>
      <c r="R30" s="1"/>
    </row>
    <row r="31" spans="1:18" ht="15.75">
      <c r="A31" s="5">
        <v>4235</v>
      </c>
      <c r="B31" s="6" t="s">
        <v>19</v>
      </c>
      <c r="C31" s="11" t="e">
        <f t="shared" si="0"/>
        <v>#VALUE!</v>
      </c>
      <c r="D31" s="8"/>
      <c r="E31" s="8"/>
      <c r="F31" s="10"/>
      <c r="G31" s="18">
        <v>270000</v>
      </c>
      <c r="H31" s="11"/>
      <c r="I31" s="6">
        <v>448551</v>
      </c>
      <c r="J31" s="11">
        <v>0</v>
      </c>
      <c r="K31" s="6">
        <v>49292</v>
      </c>
      <c r="L31" s="11">
        <f t="shared" si="1"/>
        <v>49292</v>
      </c>
      <c r="M31" s="11">
        <f t="shared" si="2"/>
        <v>118300.79999999999</v>
      </c>
      <c r="N31" s="18"/>
      <c r="O31" s="6"/>
      <c r="P31" s="2"/>
      <c r="Q31" s="1"/>
      <c r="R31" s="1"/>
    </row>
    <row r="32" spans="1:18" ht="15.75">
      <c r="A32" s="5"/>
      <c r="B32" s="18" t="s">
        <v>48</v>
      </c>
      <c r="C32" s="11"/>
      <c r="D32" s="8"/>
      <c r="E32" s="8"/>
      <c r="F32" s="10"/>
      <c r="G32" s="18"/>
      <c r="H32" s="11"/>
      <c r="I32" s="6"/>
      <c r="J32" s="11"/>
      <c r="K32" s="6"/>
      <c r="L32" s="11"/>
      <c r="M32" s="11"/>
      <c r="N32" s="18">
        <f t="shared" si="4"/>
        <v>62500</v>
      </c>
      <c r="O32" s="18">
        <v>75000</v>
      </c>
      <c r="P32" s="2"/>
      <c r="Q32" s="1"/>
      <c r="R32" s="1"/>
    </row>
    <row r="33" spans="1:18" ht="15.75">
      <c r="A33" s="5"/>
      <c r="B33" s="18" t="s">
        <v>82</v>
      </c>
      <c r="C33" s="11"/>
      <c r="D33" s="8"/>
      <c r="E33" s="8"/>
      <c r="F33" s="10"/>
      <c r="G33" s="18"/>
      <c r="H33" s="11"/>
      <c r="I33" s="6"/>
      <c r="J33" s="11"/>
      <c r="K33" s="6"/>
      <c r="L33" s="11"/>
      <c r="M33" s="11"/>
      <c r="N33" s="18">
        <f t="shared" si="4"/>
        <v>62500</v>
      </c>
      <c r="O33" s="18">
        <v>75000</v>
      </c>
      <c r="P33" s="2"/>
      <c r="Q33" s="1"/>
      <c r="R33" s="1"/>
    </row>
    <row r="34" spans="1:18" ht="15.75">
      <c r="A34" s="5">
        <v>4236</v>
      </c>
      <c r="B34" s="6" t="s">
        <v>20</v>
      </c>
      <c r="C34" s="11">
        <v>196000</v>
      </c>
      <c r="D34" s="8"/>
      <c r="E34" s="8"/>
      <c r="F34" s="10">
        <f t="shared" ref="F34" si="5">C34+D34+E34</f>
        <v>196000</v>
      </c>
      <c r="G34" s="18">
        <v>40000</v>
      </c>
      <c r="H34" s="11">
        <v>195996</v>
      </c>
      <c r="I34" s="6"/>
      <c r="J34" s="11"/>
      <c r="K34" s="6">
        <v>0</v>
      </c>
      <c r="L34" s="11">
        <f t="shared" si="1"/>
        <v>0</v>
      </c>
      <c r="M34" s="11">
        <f t="shared" si="2"/>
        <v>0</v>
      </c>
      <c r="N34" s="18"/>
      <c r="O34" s="6"/>
      <c r="P34" s="2"/>
      <c r="Q34" s="1"/>
      <c r="R34" s="1"/>
    </row>
    <row r="35" spans="1:18" ht="15.75">
      <c r="A35" s="5"/>
      <c r="B35" s="18" t="s">
        <v>50</v>
      </c>
      <c r="C35" s="11"/>
      <c r="D35" s="8"/>
      <c r="E35" s="8"/>
      <c r="F35" s="10"/>
      <c r="G35" s="18"/>
      <c r="H35" s="11"/>
      <c r="I35" s="6"/>
      <c r="J35" s="11"/>
      <c r="K35" s="6"/>
      <c r="L35" s="11"/>
      <c r="M35" s="11"/>
      <c r="N35" s="18">
        <f t="shared" si="4"/>
        <v>130000</v>
      </c>
      <c r="O35" s="18">
        <v>156000</v>
      </c>
      <c r="P35" s="2"/>
      <c r="Q35" s="1"/>
      <c r="R35" s="1"/>
    </row>
    <row r="36" spans="1:18" ht="15.75">
      <c r="A36" s="5"/>
      <c r="B36" s="18" t="s">
        <v>49</v>
      </c>
      <c r="C36" s="11"/>
      <c r="D36" s="8"/>
      <c r="E36" s="8"/>
      <c r="F36" s="10"/>
      <c r="G36" s="18"/>
      <c r="H36" s="11"/>
      <c r="I36" s="6"/>
      <c r="J36" s="11"/>
      <c r="K36" s="6"/>
      <c r="L36" s="11"/>
      <c r="M36" s="11"/>
      <c r="N36" s="18">
        <f t="shared" si="4"/>
        <v>66666.666666666672</v>
      </c>
      <c r="O36" s="18">
        <v>80000</v>
      </c>
      <c r="P36" s="2"/>
      <c r="Q36" s="1"/>
      <c r="R36" s="1"/>
    </row>
    <row r="37" spans="1:18" ht="15.75">
      <c r="A37" s="5">
        <v>4237</v>
      </c>
      <c r="B37" s="6" t="s">
        <v>21</v>
      </c>
      <c r="C37" s="11" t="e">
        <f t="shared" si="0"/>
        <v>#VALUE!</v>
      </c>
      <c r="D37" s="8"/>
      <c r="E37" s="8"/>
      <c r="F37" s="10" t="e">
        <f t="shared" si="3"/>
        <v>#VALUE!</v>
      </c>
      <c r="G37" s="18">
        <v>20000</v>
      </c>
      <c r="H37" s="11"/>
      <c r="I37" s="6"/>
      <c r="J37" s="11"/>
      <c r="K37" s="6"/>
      <c r="L37" s="11">
        <f t="shared" si="1"/>
        <v>0</v>
      </c>
      <c r="M37" s="11">
        <f t="shared" si="2"/>
        <v>0</v>
      </c>
      <c r="N37" s="18"/>
      <c r="O37" s="6"/>
      <c r="P37" s="2"/>
      <c r="Q37" s="1"/>
      <c r="R37" s="1"/>
    </row>
    <row r="38" spans="1:18" ht="15.75">
      <c r="A38" s="5"/>
      <c r="B38" s="18" t="s">
        <v>51</v>
      </c>
      <c r="C38" s="11"/>
      <c r="D38" s="8"/>
      <c r="E38" s="8"/>
      <c r="F38" s="10"/>
      <c r="G38" s="18"/>
      <c r="H38" s="11"/>
      <c r="I38" s="6"/>
      <c r="J38" s="11"/>
      <c r="K38" s="6"/>
      <c r="L38" s="11"/>
      <c r="M38" s="11"/>
      <c r="N38" s="18">
        <f t="shared" si="4"/>
        <v>16666.666666666668</v>
      </c>
      <c r="O38" s="18">
        <v>20000</v>
      </c>
      <c r="P38" s="2"/>
      <c r="Q38" s="1"/>
      <c r="R38" s="1"/>
    </row>
    <row r="39" spans="1:18" ht="15.75">
      <c r="A39" s="22">
        <v>424</v>
      </c>
      <c r="B39" s="6"/>
      <c r="C39" s="11"/>
      <c r="D39" s="8"/>
      <c r="E39" s="8"/>
      <c r="F39" s="10"/>
      <c r="G39" s="18"/>
      <c r="H39" s="11"/>
      <c r="I39" s="6"/>
      <c r="J39" s="11"/>
      <c r="K39" s="6"/>
      <c r="L39" s="11"/>
      <c r="M39" s="11"/>
      <c r="N39" s="18"/>
      <c r="O39" s="6"/>
      <c r="P39" s="2"/>
      <c r="Q39" s="1"/>
      <c r="R39" s="1"/>
    </row>
    <row r="40" spans="1:18" ht="15.75">
      <c r="A40" s="5">
        <v>4242</v>
      </c>
      <c r="B40" s="6" t="s">
        <v>22</v>
      </c>
      <c r="C40" s="11">
        <v>455000</v>
      </c>
      <c r="D40" s="8">
        <v>792184</v>
      </c>
      <c r="E40" s="8"/>
      <c r="F40" s="10">
        <f t="shared" si="3"/>
        <v>1247184</v>
      </c>
      <c r="G40" s="18">
        <v>800000</v>
      </c>
      <c r="H40" s="15">
        <v>450000</v>
      </c>
      <c r="I40" s="6">
        <v>592207</v>
      </c>
      <c r="J40" s="11">
        <v>590400</v>
      </c>
      <c r="K40" s="6">
        <v>513448</v>
      </c>
      <c r="L40" s="11">
        <f t="shared" si="1"/>
        <v>1103848</v>
      </c>
      <c r="M40" s="11">
        <f t="shared" si="2"/>
        <v>2649235.2000000002</v>
      </c>
      <c r="N40" s="18"/>
      <c r="O40" s="6"/>
      <c r="P40" s="2"/>
      <c r="Q40" s="1"/>
      <c r="R40" s="1"/>
    </row>
    <row r="41" spans="1:18" ht="15.75">
      <c r="A41" s="5"/>
      <c r="B41" s="18" t="s">
        <v>52</v>
      </c>
      <c r="C41" s="11"/>
      <c r="D41" s="8"/>
      <c r="E41" s="8"/>
      <c r="F41" s="10"/>
      <c r="G41" s="18"/>
      <c r="H41" s="15"/>
      <c r="I41" s="6"/>
      <c r="J41" s="11"/>
      <c r="K41" s="6"/>
      <c r="L41" s="11"/>
      <c r="M41" s="11"/>
      <c r="N41" s="18">
        <f t="shared" si="4"/>
        <v>250000</v>
      </c>
      <c r="O41" s="18">
        <v>300000</v>
      </c>
      <c r="P41" s="2"/>
      <c r="Q41" s="1"/>
      <c r="R41" s="1"/>
    </row>
    <row r="42" spans="1:18" ht="15.75">
      <c r="A42" s="5"/>
      <c r="B42" s="18" t="s">
        <v>53</v>
      </c>
      <c r="C42" s="11"/>
      <c r="D42" s="8"/>
      <c r="E42" s="8"/>
      <c r="F42" s="10"/>
      <c r="G42" s="18"/>
      <c r="H42" s="15"/>
      <c r="I42" s="6"/>
      <c r="J42" s="11"/>
      <c r="K42" s="6"/>
      <c r="L42" s="11"/>
      <c r="M42" s="11"/>
      <c r="N42" s="18">
        <f t="shared" si="4"/>
        <v>833333.33333333337</v>
      </c>
      <c r="O42" s="18">
        <v>1000000</v>
      </c>
      <c r="P42" s="2"/>
      <c r="Q42" s="1"/>
      <c r="R42" s="1"/>
    </row>
    <row r="43" spans="1:18" ht="15.75">
      <c r="A43" s="5"/>
      <c r="B43" s="18" t="s">
        <v>54</v>
      </c>
      <c r="C43" s="11"/>
      <c r="D43" s="8"/>
      <c r="E43" s="8"/>
      <c r="F43" s="10"/>
      <c r="G43" s="18"/>
      <c r="H43" s="15"/>
      <c r="I43" s="6"/>
      <c r="J43" s="11"/>
      <c r="K43" s="6"/>
      <c r="L43" s="11"/>
      <c r="M43" s="11"/>
      <c r="N43" s="18">
        <f t="shared" si="4"/>
        <v>436666.66666666669</v>
      </c>
      <c r="O43" s="18">
        <v>524000</v>
      </c>
      <c r="P43" s="2"/>
      <c r="Q43" s="1"/>
      <c r="R43" s="1"/>
    </row>
    <row r="44" spans="1:18" ht="15.75">
      <c r="A44" s="5">
        <v>4249</v>
      </c>
      <c r="B44" s="6" t="s">
        <v>23</v>
      </c>
      <c r="C44" s="11">
        <v>115000</v>
      </c>
      <c r="D44" s="8"/>
      <c r="E44" s="8"/>
      <c r="F44" s="10">
        <f t="shared" si="3"/>
        <v>115000</v>
      </c>
      <c r="G44" s="14">
        <v>1400000</v>
      </c>
      <c r="H44" s="11">
        <v>114000</v>
      </c>
      <c r="I44" s="6">
        <v>2770903</v>
      </c>
      <c r="J44" s="11">
        <v>33200</v>
      </c>
      <c r="K44" s="6">
        <v>905226</v>
      </c>
      <c r="L44" s="11">
        <f t="shared" si="1"/>
        <v>938426</v>
      </c>
      <c r="M44" s="11">
        <f t="shared" si="2"/>
        <v>2252222.4000000004</v>
      </c>
      <c r="N44" s="18"/>
      <c r="O44" s="6"/>
      <c r="P44" s="2"/>
      <c r="Q44" s="1"/>
      <c r="R44" s="1"/>
    </row>
    <row r="45" spans="1:18" ht="15.75">
      <c r="A45" s="5"/>
      <c r="B45" s="18" t="s">
        <v>55</v>
      </c>
      <c r="C45" s="11"/>
      <c r="D45" s="8"/>
      <c r="E45" s="8"/>
      <c r="F45" s="10"/>
      <c r="G45" s="14"/>
      <c r="H45" s="11"/>
      <c r="I45" s="6"/>
      <c r="J45" s="11"/>
      <c r="K45" s="6"/>
      <c r="L45" s="11"/>
      <c r="M45" s="11"/>
      <c r="N45" s="18">
        <f t="shared" si="4"/>
        <v>1328333.3333333335</v>
      </c>
      <c r="O45" s="18">
        <v>1594000</v>
      </c>
      <c r="P45" s="2"/>
      <c r="Q45" s="1"/>
      <c r="R45" s="1"/>
    </row>
    <row r="46" spans="1:18" ht="15.75">
      <c r="A46" s="5"/>
      <c r="B46" s="18" t="s">
        <v>58</v>
      </c>
      <c r="C46" s="11"/>
      <c r="D46" s="8"/>
      <c r="E46" s="8"/>
      <c r="F46" s="10"/>
      <c r="G46" s="14"/>
      <c r="H46" s="11"/>
      <c r="I46" s="6"/>
      <c r="J46" s="11"/>
      <c r="K46" s="6"/>
      <c r="L46" s="11"/>
      <c r="M46" s="11"/>
      <c r="N46" s="18">
        <f t="shared" si="4"/>
        <v>266666.66666666669</v>
      </c>
      <c r="O46" s="18">
        <v>320000</v>
      </c>
      <c r="P46" s="2"/>
      <c r="Q46" s="1"/>
      <c r="R46" s="1"/>
    </row>
    <row r="47" spans="1:18" ht="15.75">
      <c r="A47" s="22">
        <v>425</v>
      </c>
      <c r="B47" s="6"/>
      <c r="C47" s="11">
        <f t="shared" si="0"/>
        <v>0</v>
      </c>
      <c r="D47" s="8"/>
      <c r="E47" s="8"/>
      <c r="F47" s="10">
        <f t="shared" si="3"/>
        <v>0</v>
      </c>
      <c r="G47" s="14"/>
      <c r="H47" s="11"/>
      <c r="I47" s="6"/>
      <c r="J47" s="11"/>
      <c r="K47" s="6"/>
      <c r="L47" s="11">
        <f t="shared" si="1"/>
        <v>0</v>
      </c>
      <c r="M47" s="11">
        <f t="shared" si="2"/>
        <v>0</v>
      </c>
      <c r="N47" s="18"/>
      <c r="O47" s="6"/>
      <c r="P47" s="2"/>
      <c r="Q47" s="1"/>
      <c r="R47" s="1"/>
    </row>
    <row r="48" spans="1:18" ht="15.75">
      <c r="A48" s="5">
        <v>425</v>
      </c>
      <c r="B48" s="6" t="s">
        <v>56</v>
      </c>
      <c r="C48" s="11" t="e">
        <f t="shared" si="0"/>
        <v>#VALUE!</v>
      </c>
      <c r="D48" s="8"/>
      <c r="E48" s="8"/>
      <c r="F48" s="10"/>
      <c r="G48" s="14">
        <v>900000</v>
      </c>
      <c r="H48" s="11"/>
      <c r="I48" s="6">
        <v>594528</v>
      </c>
      <c r="J48" s="11"/>
      <c r="K48" s="6">
        <v>48000</v>
      </c>
      <c r="L48" s="11">
        <f t="shared" si="1"/>
        <v>48000</v>
      </c>
      <c r="M48" s="11">
        <f t="shared" si="2"/>
        <v>115200</v>
      </c>
      <c r="N48" s="18"/>
      <c r="O48" s="6"/>
      <c r="P48" s="2"/>
      <c r="Q48" s="1"/>
      <c r="R48" s="1"/>
    </row>
    <row r="49" spans="1:18" ht="15.75">
      <c r="A49" s="5"/>
      <c r="B49" s="18" t="s">
        <v>57</v>
      </c>
      <c r="C49" s="11"/>
      <c r="D49" s="8"/>
      <c r="E49" s="8"/>
      <c r="F49" s="10"/>
      <c r="G49" s="14"/>
      <c r="H49" s="11"/>
      <c r="I49" s="6"/>
      <c r="J49" s="11"/>
      <c r="K49" s="6"/>
      <c r="L49" s="11"/>
      <c r="M49" s="11"/>
      <c r="N49" s="18">
        <f t="shared" si="4"/>
        <v>100000</v>
      </c>
      <c r="O49" s="18">
        <v>120000</v>
      </c>
      <c r="P49" s="2"/>
      <c r="Q49" s="1"/>
      <c r="R49" s="1"/>
    </row>
    <row r="50" spans="1:18" ht="15.75">
      <c r="A50" s="5"/>
      <c r="B50" s="18" t="s">
        <v>59</v>
      </c>
      <c r="C50" s="11"/>
      <c r="D50" s="8"/>
      <c r="E50" s="8"/>
      <c r="F50" s="10"/>
      <c r="G50" s="14"/>
      <c r="H50" s="11"/>
      <c r="I50" s="6"/>
      <c r="J50" s="11"/>
      <c r="K50" s="6"/>
      <c r="L50" s="11"/>
      <c r="M50" s="11"/>
      <c r="N50" s="18">
        <f t="shared" si="4"/>
        <v>275000</v>
      </c>
      <c r="O50" s="18">
        <v>330000</v>
      </c>
      <c r="P50" s="2"/>
      <c r="Q50" s="1"/>
      <c r="R50" s="1"/>
    </row>
    <row r="51" spans="1:18" ht="15.75">
      <c r="A51" s="5"/>
      <c r="B51" s="18" t="s">
        <v>60</v>
      </c>
      <c r="C51" s="11"/>
      <c r="D51" s="8"/>
      <c r="E51" s="8"/>
      <c r="F51" s="10"/>
      <c r="G51" s="14"/>
      <c r="H51" s="11"/>
      <c r="I51" s="6"/>
      <c r="J51" s="11"/>
      <c r="K51" s="6"/>
      <c r="L51" s="11"/>
      <c r="M51" s="11"/>
      <c r="N51" s="18">
        <f t="shared" si="4"/>
        <v>416666.66666666669</v>
      </c>
      <c r="O51" s="18">
        <v>500000</v>
      </c>
      <c r="P51" s="2"/>
      <c r="Q51" s="1"/>
      <c r="R51" s="1"/>
    </row>
    <row r="52" spans="1:18" ht="15.75">
      <c r="A52" s="5"/>
      <c r="B52" s="18" t="s">
        <v>83</v>
      </c>
      <c r="C52" s="11"/>
      <c r="D52" s="8"/>
      <c r="E52" s="8"/>
      <c r="F52" s="10"/>
      <c r="G52" s="14"/>
      <c r="H52" s="11"/>
      <c r="I52" s="6"/>
      <c r="J52" s="11"/>
      <c r="K52" s="6"/>
      <c r="L52" s="11"/>
      <c r="M52" s="11"/>
      <c r="N52" s="18">
        <f t="shared" si="4"/>
        <v>125000</v>
      </c>
      <c r="O52" s="18">
        <v>150000</v>
      </c>
      <c r="P52" s="2"/>
      <c r="Q52" s="1"/>
      <c r="R52" s="1"/>
    </row>
    <row r="53" spans="1:18" ht="15.75">
      <c r="A53" s="5"/>
      <c r="B53" s="18" t="s">
        <v>61</v>
      </c>
      <c r="C53" s="11" t="e">
        <f t="shared" si="0"/>
        <v>#VALUE!</v>
      </c>
      <c r="D53" s="8"/>
      <c r="E53" s="8"/>
      <c r="F53" s="10"/>
      <c r="G53" s="14">
        <v>300000</v>
      </c>
      <c r="H53" s="11"/>
      <c r="I53" s="6">
        <v>743196</v>
      </c>
      <c r="J53" s="11"/>
      <c r="K53" s="6">
        <v>173208</v>
      </c>
      <c r="L53" s="11">
        <f t="shared" si="1"/>
        <v>173208</v>
      </c>
      <c r="M53" s="11">
        <f t="shared" si="2"/>
        <v>415699.19999999995</v>
      </c>
      <c r="N53" s="18">
        <f t="shared" si="4"/>
        <v>166666.66666666669</v>
      </c>
      <c r="O53" s="18">
        <v>200000</v>
      </c>
      <c r="P53" s="2"/>
      <c r="Q53" s="1"/>
      <c r="R53" s="1"/>
    </row>
    <row r="54" spans="1:18" ht="15.75">
      <c r="A54" s="5"/>
      <c r="B54" s="18" t="s">
        <v>62</v>
      </c>
      <c r="C54" s="11"/>
      <c r="D54" s="8"/>
      <c r="E54" s="8"/>
      <c r="F54" s="10"/>
      <c r="G54" s="14"/>
      <c r="H54" s="11"/>
      <c r="I54" s="6"/>
      <c r="J54" s="11"/>
      <c r="K54" s="6"/>
      <c r="L54" s="11"/>
      <c r="M54" s="11"/>
      <c r="N54" s="18">
        <f t="shared" si="4"/>
        <v>250000</v>
      </c>
      <c r="O54" s="18">
        <v>300000</v>
      </c>
      <c r="P54" s="2"/>
      <c r="Q54" s="1"/>
      <c r="R54" s="1"/>
    </row>
    <row r="55" spans="1:18" ht="15.75">
      <c r="A55" s="5"/>
      <c r="B55" s="18" t="s">
        <v>79</v>
      </c>
      <c r="C55" s="11"/>
      <c r="D55" s="8"/>
      <c r="E55" s="8"/>
      <c r="F55" s="10"/>
      <c r="G55" s="14"/>
      <c r="H55" s="11"/>
      <c r="I55" s="6"/>
      <c r="J55" s="11"/>
      <c r="K55" s="6"/>
      <c r="L55" s="11"/>
      <c r="M55" s="11"/>
      <c r="N55" s="18">
        <f t="shared" si="4"/>
        <v>83333.333333333343</v>
      </c>
      <c r="O55" s="18">
        <v>100000</v>
      </c>
      <c r="P55" s="2"/>
      <c r="Q55" s="1"/>
      <c r="R55" s="1"/>
    </row>
    <row r="56" spans="1:18" ht="15.75">
      <c r="A56" s="22">
        <v>426</v>
      </c>
      <c r="B56" s="6"/>
      <c r="C56" s="11">
        <f t="shared" si="0"/>
        <v>0</v>
      </c>
      <c r="D56" s="8"/>
      <c r="E56" s="8"/>
      <c r="F56" s="10"/>
      <c r="G56" s="14"/>
      <c r="H56" s="11"/>
      <c r="I56" s="6"/>
      <c r="J56" s="11"/>
      <c r="K56" s="6"/>
      <c r="L56" s="11">
        <f t="shared" si="1"/>
        <v>0</v>
      </c>
      <c r="M56" s="11">
        <f t="shared" si="2"/>
        <v>0</v>
      </c>
      <c r="N56" s="18"/>
      <c r="O56" s="6"/>
      <c r="P56" s="2"/>
      <c r="Q56" s="1"/>
      <c r="R56" s="1"/>
    </row>
    <row r="57" spans="1:18" ht="15.75">
      <c r="A57" s="5">
        <v>4261</v>
      </c>
      <c r="B57" s="6" t="s">
        <v>24</v>
      </c>
      <c r="C57" s="11" t="e">
        <f t="shared" si="0"/>
        <v>#VALUE!</v>
      </c>
      <c r="D57" s="8"/>
      <c r="E57" s="8"/>
      <c r="F57" s="10" t="e">
        <f t="shared" si="3"/>
        <v>#VALUE!</v>
      </c>
      <c r="G57" s="18">
        <v>100000</v>
      </c>
      <c r="H57" s="11">
        <v>258000</v>
      </c>
      <c r="I57" s="6">
        <v>269980</v>
      </c>
      <c r="J57" s="11">
        <v>0</v>
      </c>
      <c r="K57" s="6">
        <v>0</v>
      </c>
      <c r="L57" s="11">
        <f t="shared" si="1"/>
        <v>0</v>
      </c>
      <c r="M57" s="11">
        <f t="shared" si="2"/>
        <v>0</v>
      </c>
      <c r="N57" s="18"/>
      <c r="O57" s="6"/>
      <c r="P57" s="2"/>
      <c r="Q57" s="1"/>
      <c r="R57" s="1"/>
    </row>
    <row r="58" spans="1:18" ht="15.75">
      <c r="A58" s="5"/>
      <c r="B58" s="18" t="s">
        <v>63</v>
      </c>
      <c r="C58" s="11"/>
      <c r="D58" s="8"/>
      <c r="E58" s="8"/>
      <c r="F58" s="10"/>
      <c r="G58" s="18"/>
      <c r="H58" s="11"/>
      <c r="I58" s="6"/>
      <c r="J58" s="11"/>
      <c r="K58" s="6"/>
      <c r="L58" s="11"/>
      <c r="M58" s="11"/>
      <c r="N58" s="18">
        <f t="shared" si="4"/>
        <v>83333.333333333343</v>
      </c>
      <c r="O58" s="18">
        <v>100000</v>
      </c>
      <c r="P58" s="2"/>
      <c r="Q58" s="1"/>
      <c r="R58" s="1"/>
    </row>
    <row r="59" spans="1:18" ht="15.75">
      <c r="A59" s="5"/>
      <c r="B59" s="18" t="s">
        <v>64</v>
      </c>
      <c r="C59" s="11"/>
      <c r="D59" s="8"/>
      <c r="E59" s="8"/>
      <c r="F59" s="10"/>
      <c r="G59" s="18"/>
      <c r="H59" s="11"/>
      <c r="I59" s="6"/>
      <c r="J59" s="11"/>
      <c r="K59" s="6"/>
      <c r="L59" s="11"/>
      <c r="M59" s="11"/>
      <c r="N59" s="18">
        <f t="shared" si="4"/>
        <v>83333.333333333343</v>
      </c>
      <c r="O59" s="18">
        <v>100000</v>
      </c>
      <c r="P59" s="2"/>
      <c r="Q59" s="1"/>
      <c r="R59" s="1"/>
    </row>
    <row r="60" spans="1:18" ht="15.75">
      <c r="A60" s="5"/>
      <c r="B60" s="18" t="s">
        <v>65</v>
      </c>
      <c r="C60" s="11"/>
      <c r="D60" s="8"/>
      <c r="E60" s="8"/>
      <c r="F60" s="10"/>
      <c r="G60" s="18"/>
      <c r="H60" s="11"/>
      <c r="I60" s="6"/>
      <c r="J60" s="11"/>
      <c r="K60" s="6"/>
      <c r="L60" s="11"/>
      <c r="M60" s="11"/>
      <c r="N60" s="18">
        <f t="shared" si="4"/>
        <v>156666.66666666669</v>
      </c>
      <c r="O60" s="18">
        <v>188000</v>
      </c>
      <c r="P60" s="2"/>
      <c r="Q60" s="1"/>
      <c r="R60" s="1"/>
    </row>
    <row r="61" spans="1:18" ht="15.75">
      <c r="A61" s="5">
        <v>4263</v>
      </c>
      <c r="B61" s="6" t="s">
        <v>25</v>
      </c>
      <c r="C61" s="11">
        <v>113000</v>
      </c>
      <c r="D61" s="8"/>
      <c r="E61" s="8"/>
      <c r="F61" s="10">
        <f t="shared" si="3"/>
        <v>113000</v>
      </c>
      <c r="G61" s="18">
        <v>120000</v>
      </c>
      <c r="H61" s="11">
        <v>112992</v>
      </c>
      <c r="I61" s="6">
        <v>171158</v>
      </c>
      <c r="J61" s="11">
        <v>6050</v>
      </c>
      <c r="K61" s="6"/>
      <c r="L61" s="11">
        <f t="shared" si="1"/>
        <v>6050</v>
      </c>
      <c r="M61" s="11">
        <f t="shared" si="2"/>
        <v>14520</v>
      </c>
      <c r="N61" s="18"/>
      <c r="O61" s="6"/>
      <c r="P61" s="2"/>
      <c r="Q61" s="1"/>
      <c r="R61" s="1"/>
    </row>
    <row r="62" spans="1:18" ht="15.75">
      <c r="A62" s="5"/>
      <c r="B62" s="18" t="s">
        <v>66</v>
      </c>
      <c r="C62" s="11"/>
      <c r="D62" s="8"/>
      <c r="E62" s="8"/>
      <c r="F62" s="10"/>
      <c r="G62" s="18"/>
      <c r="H62" s="11"/>
      <c r="I62" s="6"/>
      <c r="J62" s="11"/>
      <c r="K62" s="6"/>
      <c r="L62" s="11"/>
      <c r="M62" s="11"/>
      <c r="N62" s="18">
        <f>O62/1.1</f>
        <v>239090.90909090906</v>
      </c>
      <c r="O62" s="18">
        <v>263000</v>
      </c>
      <c r="P62" s="2"/>
      <c r="Q62" s="1"/>
      <c r="R62" s="1"/>
    </row>
    <row r="63" spans="1:18" ht="15.75">
      <c r="A63" s="5">
        <v>4266</v>
      </c>
      <c r="B63" s="6" t="s">
        <v>26</v>
      </c>
      <c r="C63" s="11" t="e">
        <f t="shared" si="0"/>
        <v>#VALUE!</v>
      </c>
      <c r="D63" s="8"/>
      <c r="E63" s="8"/>
      <c r="F63" s="10" t="e">
        <f t="shared" si="3"/>
        <v>#VALUE!</v>
      </c>
      <c r="G63" s="18">
        <v>60000</v>
      </c>
      <c r="H63" s="11">
        <v>30000</v>
      </c>
      <c r="I63" s="6"/>
      <c r="J63" s="11"/>
      <c r="K63" s="6"/>
      <c r="L63" s="11">
        <f t="shared" si="1"/>
        <v>0</v>
      </c>
      <c r="M63" s="11">
        <f t="shared" si="2"/>
        <v>0</v>
      </c>
      <c r="N63" s="18"/>
      <c r="O63" s="6"/>
      <c r="P63" s="3"/>
    </row>
    <row r="64" spans="1:18" ht="15.75">
      <c r="A64" s="5"/>
      <c r="B64" s="18" t="s">
        <v>63</v>
      </c>
      <c r="C64" s="11"/>
      <c r="D64" s="8"/>
      <c r="E64" s="8"/>
      <c r="F64" s="10"/>
      <c r="G64" s="18"/>
      <c r="H64" s="11"/>
      <c r="I64" s="6"/>
      <c r="J64" s="11"/>
      <c r="K64" s="6"/>
      <c r="L64" s="11"/>
      <c r="M64" s="11"/>
      <c r="N64" s="18">
        <f t="shared" si="4"/>
        <v>50000</v>
      </c>
      <c r="O64" s="18">
        <v>60000</v>
      </c>
      <c r="P64" s="3"/>
    </row>
    <row r="65" spans="1:16" ht="15.75">
      <c r="A65" s="5"/>
      <c r="B65" s="18" t="s">
        <v>67</v>
      </c>
      <c r="C65" s="11"/>
      <c r="D65" s="8"/>
      <c r="E65" s="8"/>
      <c r="F65" s="10"/>
      <c r="G65" s="18"/>
      <c r="H65" s="11"/>
      <c r="I65" s="6"/>
      <c r="J65" s="11"/>
      <c r="K65" s="6"/>
      <c r="L65" s="11"/>
      <c r="M65" s="11"/>
      <c r="N65" s="18">
        <f t="shared" si="4"/>
        <v>25000</v>
      </c>
      <c r="O65" s="18">
        <v>30000</v>
      </c>
      <c r="P65" s="3"/>
    </row>
    <row r="66" spans="1:16" ht="15.75">
      <c r="A66" s="5">
        <v>4268</v>
      </c>
      <c r="B66" s="6" t="s">
        <v>27</v>
      </c>
      <c r="C66" s="11">
        <v>166000</v>
      </c>
      <c r="D66" s="9"/>
      <c r="E66" s="9"/>
      <c r="F66" s="10">
        <f t="shared" si="3"/>
        <v>166000</v>
      </c>
      <c r="G66" s="18">
        <v>130000</v>
      </c>
      <c r="H66" s="12">
        <v>165996</v>
      </c>
      <c r="I66" s="7">
        <v>111584</v>
      </c>
      <c r="J66" s="12">
        <v>64976</v>
      </c>
      <c r="K66" s="7">
        <v>7517</v>
      </c>
      <c r="L66" s="12">
        <f t="shared" si="1"/>
        <v>72493</v>
      </c>
      <c r="M66" s="12">
        <f t="shared" si="2"/>
        <v>173983.2</v>
      </c>
      <c r="N66" s="18"/>
      <c r="O66" s="6"/>
    </row>
    <row r="67" spans="1:16" ht="15.75">
      <c r="A67" s="5"/>
      <c r="B67" s="18" t="s">
        <v>68</v>
      </c>
      <c r="C67" s="14"/>
      <c r="D67" s="28"/>
      <c r="E67" s="28"/>
      <c r="F67" s="10"/>
      <c r="G67" s="18"/>
      <c r="H67" s="13"/>
      <c r="I67" s="16"/>
      <c r="J67" s="13"/>
      <c r="K67" s="16"/>
      <c r="L67" s="13"/>
      <c r="M67" s="13"/>
      <c r="N67" s="18">
        <f t="shared" si="4"/>
        <v>191666.66666666669</v>
      </c>
      <c r="O67" s="18">
        <v>230000</v>
      </c>
    </row>
    <row r="68" spans="1:16" ht="15.75">
      <c r="A68" s="5"/>
      <c r="B68" s="18" t="s">
        <v>69</v>
      </c>
      <c r="C68" s="14"/>
      <c r="D68" s="28"/>
      <c r="E68" s="28"/>
      <c r="F68" s="10"/>
      <c r="G68" s="18"/>
      <c r="H68" s="13"/>
      <c r="I68" s="16"/>
      <c r="J68" s="13"/>
      <c r="K68" s="16"/>
      <c r="L68" s="13"/>
      <c r="M68" s="13"/>
      <c r="N68" s="18">
        <f t="shared" si="4"/>
        <v>55000</v>
      </c>
      <c r="O68" s="18">
        <v>66000</v>
      </c>
    </row>
    <row r="69" spans="1:16" ht="15.75">
      <c r="A69" s="22">
        <v>512</v>
      </c>
      <c r="B69" s="7"/>
      <c r="C69" s="12"/>
      <c r="D69" s="9"/>
      <c r="E69" s="9"/>
      <c r="F69" s="10"/>
      <c r="G69" s="13"/>
      <c r="H69" s="12"/>
      <c r="I69" s="7"/>
      <c r="J69" s="12"/>
      <c r="K69" s="7"/>
      <c r="L69" s="12"/>
      <c r="M69" s="12"/>
      <c r="N69" s="18"/>
      <c r="O69" s="6"/>
    </row>
    <row r="70" spans="1:16" ht="15.75">
      <c r="A70" s="5">
        <v>5122</v>
      </c>
      <c r="B70" s="7" t="s">
        <v>28</v>
      </c>
      <c r="C70" s="12" t="e">
        <f t="shared" si="0"/>
        <v>#VALUE!</v>
      </c>
      <c r="D70" s="9"/>
      <c r="E70" s="9"/>
      <c r="F70" s="10"/>
      <c r="G70" s="16">
        <v>300000</v>
      </c>
      <c r="H70" s="12"/>
      <c r="I70" s="7">
        <v>32690</v>
      </c>
      <c r="J70" s="12"/>
      <c r="K70" s="7"/>
      <c r="L70" s="12">
        <f t="shared" si="1"/>
        <v>0</v>
      </c>
      <c r="M70" s="12">
        <f t="shared" si="2"/>
        <v>0</v>
      </c>
      <c r="N70" s="18"/>
      <c r="O70" s="6"/>
    </row>
    <row r="71" spans="1:16" ht="15.75">
      <c r="A71" s="5"/>
      <c r="B71" s="16" t="s">
        <v>70</v>
      </c>
      <c r="C71" s="12"/>
      <c r="D71" s="9"/>
      <c r="E71" s="9"/>
      <c r="F71" s="10"/>
      <c r="G71" s="16"/>
      <c r="H71" s="12"/>
      <c r="I71" s="7"/>
      <c r="J71" s="12"/>
      <c r="K71" s="7"/>
      <c r="L71" s="12"/>
      <c r="M71" s="12"/>
      <c r="N71" s="18">
        <f t="shared" si="4"/>
        <v>208333.33333333334</v>
      </c>
      <c r="O71" s="18">
        <v>250000</v>
      </c>
    </row>
    <row r="72" spans="1:16" ht="15.75">
      <c r="A72" s="5">
        <v>5126</v>
      </c>
      <c r="B72" s="7" t="s">
        <v>29</v>
      </c>
      <c r="C72" s="12" t="e">
        <f t="shared" si="0"/>
        <v>#VALUE!</v>
      </c>
      <c r="D72" s="9"/>
      <c r="E72" s="9"/>
      <c r="F72" s="10"/>
      <c r="G72" s="16">
        <v>300000</v>
      </c>
      <c r="H72" s="12"/>
      <c r="I72" s="7"/>
      <c r="J72" s="12"/>
      <c r="K72" s="7"/>
      <c r="L72" s="12">
        <f t="shared" si="1"/>
        <v>0</v>
      </c>
      <c r="M72" s="12">
        <f t="shared" si="2"/>
        <v>0</v>
      </c>
      <c r="N72" s="18"/>
      <c r="O72" s="6"/>
    </row>
    <row r="73" spans="1:16" ht="15.75">
      <c r="A73" s="5"/>
      <c r="B73" s="16" t="s">
        <v>72</v>
      </c>
      <c r="C73" s="12"/>
      <c r="D73" s="9"/>
      <c r="E73" s="9"/>
      <c r="F73" s="10"/>
      <c r="G73" s="16"/>
      <c r="H73" s="12"/>
      <c r="I73" s="7"/>
      <c r="J73" s="12"/>
      <c r="K73" s="7"/>
      <c r="L73" s="12"/>
      <c r="M73" s="12"/>
      <c r="N73" s="18">
        <f t="shared" si="4"/>
        <v>208333.33333333334</v>
      </c>
      <c r="O73" s="18">
        <v>250000</v>
      </c>
    </row>
    <row r="74" spans="1:16" ht="15.75">
      <c r="A74" s="22">
        <v>515</v>
      </c>
      <c r="B74" s="7"/>
      <c r="C74" s="12">
        <f t="shared" si="0"/>
        <v>0</v>
      </c>
      <c r="D74" s="9"/>
      <c r="E74" s="9"/>
      <c r="F74" s="10"/>
      <c r="G74" s="13"/>
      <c r="H74" s="12"/>
      <c r="I74" s="7"/>
      <c r="J74" s="12"/>
      <c r="K74" s="7"/>
      <c r="L74" s="12">
        <f t="shared" si="1"/>
        <v>0</v>
      </c>
      <c r="M74" s="12">
        <f t="shared" si="2"/>
        <v>0</v>
      </c>
      <c r="N74" s="18"/>
      <c r="O74" s="6"/>
    </row>
    <row r="75" spans="1:16" ht="15.75">
      <c r="A75" s="5">
        <v>5151</v>
      </c>
      <c r="B75" s="7" t="s">
        <v>30</v>
      </c>
      <c r="C75" s="12" t="e">
        <f t="shared" si="0"/>
        <v>#VALUE!</v>
      </c>
      <c r="D75" s="9"/>
      <c r="E75" s="9"/>
      <c r="F75" s="10" t="e">
        <f t="shared" si="3"/>
        <v>#VALUE!</v>
      </c>
      <c r="G75" s="16">
        <v>50000</v>
      </c>
      <c r="H75" s="12"/>
      <c r="I75" s="7">
        <v>17637</v>
      </c>
      <c r="J75" s="12"/>
      <c r="K75" s="7"/>
      <c r="L75" s="12">
        <f t="shared" si="1"/>
        <v>0</v>
      </c>
      <c r="M75" s="12">
        <f t="shared" si="2"/>
        <v>0</v>
      </c>
      <c r="N75" s="18"/>
      <c r="O75" s="6"/>
    </row>
    <row r="76" spans="1:16" ht="15.75">
      <c r="A76" s="5"/>
      <c r="B76" s="16" t="s">
        <v>71</v>
      </c>
      <c r="C76" s="12"/>
      <c r="D76" s="9"/>
      <c r="E76" s="9"/>
      <c r="F76" s="10"/>
      <c r="G76" s="16"/>
      <c r="H76" s="12"/>
      <c r="I76" s="7"/>
      <c r="J76" s="12"/>
      <c r="K76" s="7"/>
      <c r="L76" s="12"/>
      <c r="M76" s="12"/>
      <c r="N76" s="18">
        <f>O76/1.1</f>
        <v>45454.545454545449</v>
      </c>
      <c r="O76" s="18">
        <v>50000</v>
      </c>
    </row>
    <row r="77" spans="1:16" ht="16.5" thickBot="1">
      <c r="A77" s="5"/>
      <c r="B77" s="7"/>
      <c r="C77" s="12">
        <f t="shared" si="0"/>
        <v>0</v>
      </c>
      <c r="D77" s="9"/>
      <c r="E77" s="9"/>
      <c r="F77" s="10">
        <f t="shared" si="3"/>
        <v>0</v>
      </c>
      <c r="G77" s="13"/>
      <c r="H77" s="12"/>
      <c r="I77" s="7"/>
      <c r="J77" s="12"/>
      <c r="K77" s="7"/>
      <c r="L77" s="12">
        <f t="shared" si="1"/>
        <v>0</v>
      </c>
      <c r="M77" s="12">
        <f t="shared" si="2"/>
        <v>0</v>
      </c>
      <c r="N77" s="31"/>
      <c r="O77" s="33"/>
    </row>
    <row r="78" spans="1:16" ht="17.25" thickTop="1" thickBot="1">
      <c r="A78" s="5"/>
      <c r="B78" s="19" t="s">
        <v>34</v>
      </c>
      <c r="C78" s="14" t="e">
        <f t="shared" ref="C78:O78" si="6">SUM(C11:C77)</f>
        <v>#VALUE!</v>
      </c>
      <c r="D78" s="10">
        <f t="shared" si="6"/>
        <v>792184</v>
      </c>
      <c r="E78" s="10">
        <f t="shared" si="6"/>
        <v>0</v>
      </c>
      <c r="F78" s="10" t="e">
        <f t="shared" si="6"/>
        <v>#VALUE!</v>
      </c>
      <c r="G78" s="14">
        <f t="shared" si="6"/>
        <v>9490000</v>
      </c>
      <c r="H78" s="13">
        <f t="shared" si="6"/>
        <v>3790968</v>
      </c>
      <c r="I78" s="16">
        <f t="shared" si="6"/>
        <v>10391582</v>
      </c>
      <c r="J78" s="13">
        <f t="shared" si="6"/>
        <v>1592691</v>
      </c>
      <c r="K78" s="16">
        <f t="shared" si="6"/>
        <v>2971344</v>
      </c>
      <c r="L78" s="13">
        <f t="shared" si="6"/>
        <v>4564035</v>
      </c>
      <c r="M78" s="13">
        <f t="shared" si="6"/>
        <v>10953684</v>
      </c>
      <c r="N78" s="32">
        <f t="shared" si="6"/>
        <v>8955075.7575757578</v>
      </c>
      <c r="O78" s="32">
        <f t="shared" si="6"/>
        <v>10684000</v>
      </c>
    </row>
    <row r="79" spans="1:16" ht="16.5" thickTop="1">
      <c r="A79" s="34"/>
      <c r="B79" s="35"/>
      <c r="C79" s="36"/>
      <c r="D79" s="37"/>
      <c r="E79" s="37"/>
      <c r="F79" s="37"/>
      <c r="G79" s="36"/>
      <c r="H79" s="38"/>
      <c r="I79" s="39"/>
      <c r="J79" s="38"/>
      <c r="K79" s="39"/>
      <c r="L79" s="38"/>
      <c r="M79" s="38"/>
      <c r="N79" s="40"/>
      <c r="O79" s="40"/>
    </row>
    <row r="80" spans="1:16" ht="15.75">
      <c r="A80" s="49" t="s">
        <v>92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1"/>
    </row>
    <row r="81" spans="1:15" ht="31.5">
      <c r="A81" s="41" t="s">
        <v>86</v>
      </c>
      <c r="B81" s="42" t="s">
        <v>87</v>
      </c>
      <c r="C81" s="26"/>
      <c r="D81" s="26"/>
      <c r="E81" s="26"/>
      <c r="F81" s="26"/>
      <c r="G81" s="26"/>
      <c r="H81" s="26"/>
      <c r="I81" s="26"/>
      <c r="J81" s="7"/>
      <c r="K81" s="7"/>
      <c r="L81" s="7"/>
      <c r="M81" s="7"/>
      <c r="N81" s="43" t="s">
        <v>74</v>
      </c>
      <c r="O81" s="44" t="s">
        <v>73</v>
      </c>
    </row>
    <row r="82" spans="1:15">
      <c r="A82" s="45">
        <v>4231</v>
      </c>
      <c r="B82" s="26" t="s">
        <v>42</v>
      </c>
      <c r="C82" s="26"/>
      <c r="D82" s="26"/>
      <c r="E82" s="26"/>
      <c r="F82" s="26"/>
      <c r="G82" s="26"/>
      <c r="H82" s="26"/>
      <c r="I82" s="26"/>
      <c r="J82" s="7"/>
      <c r="K82" s="7"/>
      <c r="L82" s="7"/>
      <c r="M82" s="7"/>
      <c r="N82" s="7">
        <v>833333</v>
      </c>
      <c r="O82" s="7">
        <v>1000000</v>
      </c>
    </row>
    <row r="83" spans="1:15">
      <c r="A83" s="45">
        <v>4233</v>
      </c>
      <c r="B83" s="26" t="s">
        <v>44</v>
      </c>
      <c r="C83" s="26"/>
      <c r="D83" s="26"/>
      <c r="E83" s="26"/>
      <c r="F83" s="26"/>
      <c r="G83" s="26"/>
      <c r="H83" s="26"/>
      <c r="I83" s="26"/>
      <c r="J83" s="7"/>
      <c r="K83" s="7"/>
      <c r="L83" s="7"/>
      <c r="M83" s="7"/>
      <c r="N83" s="7">
        <v>166667</v>
      </c>
      <c r="O83" s="7">
        <v>200000</v>
      </c>
    </row>
    <row r="84" spans="1:15">
      <c r="A84" s="45">
        <v>4236</v>
      </c>
      <c r="B84" s="26" t="s">
        <v>49</v>
      </c>
      <c r="C84" s="26"/>
      <c r="D84" s="26"/>
      <c r="E84" s="26"/>
      <c r="F84" s="26"/>
      <c r="G84" s="26"/>
      <c r="H84" s="26"/>
      <c r="I84" s="26"/>
      <c r="J84" s="7"/>
      <c r="K84" s="7"/>
      <c r="L84" s="7"/>
      <c r="M84" s="7"/>
      <c r="N84" s="7">
        <v>41667</v>
      </c>
      <c r="O84" s="7">
        <v>50000</v>
      </c>
    </row>
    <row r="85" spans="1:15">
      <c r="A85" s="45">
        <v>4243</v>
      </c>
      <c r="B85" s="26" t="s">
        <v>89</v>
      </c>
      <c r="C85" s="26"/>
      <c r="D85" s="26"/>
      <c r="E85" s="26"/>
      <c r="F85" s="26"/>
      <c r="G85" s="26"/>
      <c r="H85" s="26"/>
      <c r="I85" s="26"/>
      <c r="J85" s="7"/>
      <c r="K85" s="7"/>
      <c r="L85" s="7"/>
      <c r="M85" s="7"/>
      <c r="N85" s="7">
        <v>83333</v>
      </c>
      <c r="O85" s="7">
        <v>100000</v>
      </c>
    </row>
    <row r="86" spans="1:15">
      <c r="A86" s="45">
        <v>4263</v>
      </c>
      <c r="B86" s="26" t="s">
        <v>88</v>
      </c>
      <c r="C86" s="26"/>
      <c r="D86" s="26"/>
      <c r="E86" s="26"/>
      <c r="F86" s="26"/>
      <c r="G86" s="26"/>
      <c r="H86" s="26"/>
      <c r="I86" s="26"/>
      <c r="J86" s="7"/>
      <c r="K86" s="7"/>
      <c r="L86" s="7"/>
      <c r="M86" s="7"/>
      <c r="N86" s="7">
        <v>58333</v>
      </c>
      <c r="O86" s="7">
        <v>70000</v>
      </c>
    </row>
    <row r="87" spans="1:15">
      <c r="A87" s="45">
        <v>5126</v>
      </c>
      <c r="B87" s="26" t="s">
        <v>29</v>
      </c>
      <c r="C87" s="26"/>
      <c r="D87" s="26"/>
      <c r="E87" s="26"/>
      <c r="F87" s="26"/>
      <c r="G87" s="26"/>
      <c r="H87" s="26"/>
      <c r="I87" s="26"/>
      <c r="J87" s="7"/>
      <c r="K87" s="7"/>
      <c r="L87" s="7"/>
      <c r="M87" s="7"/>
      <c r="N87" s="7">
        <v>166667</v>
      </c>
      <c r="O87" s="7">
        <v>200000</v>
      </c>
    </row>
    <row r="88" spans="1:15">
      <c r="A88" s="7"/>
      <c r="B88" s="5" t="s">
        <v>90</v>
      </c>
      <c r="C88" s="5"/>
      <c r="D88" s="5"/>
      <c r="E88" s="5"/>
      <c r="F88" s="5"/>
      <c r="G88" s="5"/>
      <c r="H88" s="5"/>
      <c r="I88" s="5"/>
      <c r="J88" s="16"/>
      <c r="K88" s="16"/>
      <c r="L88" s="16"/>
      <c r="M88" s="16"/>
      <c r="N88" s="16">
        <f>SUM(N82:N87)</f>
        <v>1350000</v>
      </c>
      <c r="O88" s="16">
        <f>SUM(O82:O87)</f>
        <v>1620000</v>
      </c>
    </row>
    <row r="89" spans="1:15">
      <c r="A89" s="1"/>
      <c r="J89" s="1"/>
      <c r="K89" s="1"/>
      <c r="L89" s="1"/>
      <c r="M89" s="1"/>
      <c r="N89" s="1"/>
    </row>
    <row r="90" spans="1:15">
      <c r="A90" t="s">
        <v>75</v>
      </c>
      <c r="H90" s="1"/>
      <c r="J90" s="1"/>
      <c r="K90" s="1"/>
      <c r="L90" s="1"/>
      <c r="M90" s="1"/>
      <c r="N90" s="1" t="s">
        <v>76</v>
      </c>
    </row>
    <row r="92" spans="1:15">
      <c r="A92" t="s">
        <v>85</v>
      </c>
      <c r="N92" t="s">
        <v>91</v>
      </c>
    </row>
  </sheetData>
  <mergeCells count="1">
    <mergeCell ref="A80:O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MALIH NABAVKI 2025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2025-12-25T09:12:11Z</dcterms:modified>
</cp:coreProperties>
</file>